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LE\OneDrive - Danmarks Idræts-forbund\MasterCamp\"/>
    </mc:Choice>
  </mc:AlternateContent>
  <xr:revisionPtr revIDLastSave="1" documentId="8_{C9B8065B-CA21-419C-8205-650A22E2DB3B}" xr6:coauthVersionLast="45" xr6:coauthVersionMax="45" xr10:uidLastSave="{CE5515AE-A5BC-4F15-B1C1-36F7BA716CE9}"/>
  <bookViews>
    <workbookView xWindow="32235" yWindow="2700" windowWidth="24180" windowHeight="11220" activeTab="2" xr2:uid="{DE3D033C-0690-4ABD-BA02-7F40E4C1FC36}"/>
  </bookViews>
  <sheets>
    <sheet name="LÆS" sheetId="2" r:id="rId1"/>
    <sheet name="Opvarmningsprotokol" sheetId="7" r:id="rId2"/>
    <sheet name="Program 3x pr. uge"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10" l="1"/>
  <c r="M41" i="10"/>
  <c r="L41" i="10"/>
  <c r="O40" i="10"/>
  <c r="M40" i="10"/>
  <c r="L40" i="10"/>
  <c r="O39" i="10"/>
  <c r="M39" i="10"/>
  <c r="L39" i="10"/>
  <c r="O38" i="10"/>
  <c r="M38" i="10"/>
  <c r="L38" i="10"/>
  <c r="O37" i="10"/>
  <c r="M37" i="10"/>
  <c r="L37" i="10"/>
  <c r="O36" i="10"/>
  <c r="M36" i="10"/>
  <c r="L36" i="10"/>
  <c r="O35" i="10"/>
  <c r="M35" i="10"/>
  <c r="L35" i="10"/>
  <c r="O34" i="10"/>
  <c r="M34" i="10"/>
  <c r="L34" i="10"/>
  <c r="O33" i="10"/>
  <c r="M33" i="10"/>
  <c r="L33" i="10"/>
  <c r="O32" i="10"/>
  <c r="M32" i="10"/>
  <c r="L32" i="10"/>
  <c r="O31" i="10"/>
  <c r="M31" i="10"/>
  <c r="L31" i="10"/>
  <c r="O30" i="10"/>
  <c r="M30" i="10"/>
  <c r="L30" i="10"/>
  <c r="O29" i="10"/>
  <c r="M29" i="10"/>
  <c r="L29" i="10"/>
  <c r="O28" i="10"/>
  <c r="M28" i="10"/>
  <c r="L28" i="10"/>
  <c r="O27" i="10"/>
  <c r="M27" i="10"/>
  <c r="L27" i="10"/>
  <c r="O26" i="10"/>
  <c r="M26" i="10"/>
  <c r="L26" i="10"/>
  <c r="O25" i="10"/>
  <c r="M25" i="10"/>
  <c r="L25" i="10"/>
  <c r="O24" i="10"/>
  <c r="M24" i="10"/>
  <c r="L24" i="10"/>
  <c r="O23" i="10"/>
  <c r="M23" i="10"/>
  <c r="L23" i="10"/>
  <c r="O22" i="10"/>
  <c r="M22" i="10"/>
  <c r="L22" i="10"/>
  <c r="O21" i="10"/>
  <c r="M21" i="10"/>
  <c r="L21" i="10"/>
  <c r="O20" i="10"/>
  <c r="M20" i="10"/>
  <c r="L20" i="10"/>
  <c r="O19" i="10"/>
  <c r="M19" i="10"/>
  <c r="L19" i="10"/>
  <c r="O18" i="10"/>
  <c r="M18" i="10"/>
  <c r="L18" i="10"/>
  <c r="O17" i="10"/>
  <c r="M17" i="10"/>
  <c r="L17" i="10"/>
  <c r="O16" i="10"/>
  <c r="M16" i="10"/>
  <c r="L16" i="10"/>
  <c r="O15" i="10"/>
  <c r="M15" i="10"/>
  <c r="L15" i="10"/>
  <c r="O14" i="10"/>
  <c r="M14" i="10"/>
  <c r="L14" i="10"/>
  <c r="O10" i="10"/>
  <c r="M10" i="10"/>
  <c r="L10" i="10"/>
  <c r="O13" i="10"/>
  <c r="M13" i="10"/>
  <c r="L13" i="10"/>
  <c r="O12" i="10"/>
  <c r="M12" i="10"/>
  <c r="L12" i="10"/>
  <c r="O11" i="10"/>
  <c r="M11" i="10"/>
  <c r="L11" i="10"/>
  <c r="O9" i="10"/>
  <c r="M9" i="10"/>
  <c r="L9" i="10"/>
  <c r="O8" i="10"/>
  <c r="M8" i="10"/>
  <c r="L8" i="10"/>
  <c r="O7" i="10"/>
  <c r="M7" i="10"/>
  <c r="L7" i="10"/>
  <c r="U5" i="10" l="1"/>
  <c r="K38" i="10" l="1"/>
  <c r="K41" i="10"/>
  <c r="K40" i="10"/>
  <c r="K37" i="10"/>
  <c r="K35" i="10"/>
  <c r="K39" i="10"/>
  <c r="K36" i="10"/>
  <c r="K34" i="10"/>
  <c r="K32" i="10"/>
  <c r="K31" i="10"/>
  <c r="K33" i="10"/>
  <c r="K30" i="10"/>
  <c r="K29" i="10"/>
  <c r="K28" i="10"/>
  <c r="K27" i="10"/>
  <c r="K26" i="10"/>
  <c r="K25" i="10"/>
  <c r="K24" i="10"/>
  <c r="K21" i="10"/>
  <c r="K22" i="10"/>
  <c r="K23" i="10"/>
  <c r="K20" i="10"/>
  <c r="K10" i="10"/>
  <c r="K14" i="10"/>
  <c r="K11" i="10"/>
  <c r="K7" i="10"/>
  <c r="K17" i="10"/>
  <c r="K13" i="10"/>
  <c r="K9" i="10"/>
  <c r="K19" i="10"/>
  <c r="K15" i="10"/>
  <c r="K18" i="10"/>
  <c r="K16" i="10"/>
  <c r="K12" i="10"/>
  <c r="K8" i="10"/>
</calcChain>
</file>

<file path=xl/sharedStrings.xml><?xml version="1.0" encoding="utf-8"?>
<sst xmlns="http://schemas.openxmlformats.org/spreadsheetml/2006/main" count="327" uniqueCount="127">
  <si>
    <t>Beskrivelse</t>
  </si>
  <si>
    <t>Intensitet</t>
  </si>
  <si>
    <t>Puls (slag/min)</t>
  </si>
  <si>
    <t>Watt (J/s)</t>
  </si>
  <si>
    <t>tid/500m (min,sek,0)</t>
  </si>
  <si>
    <t>Pas 1</t>
  </si>
  <si>
    <t>TESTNING</t>
  </si>
  <si>
    <t>INTENSITET</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</si>
  <si>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</si>
  <si>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</si>
  <si>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D</t>
  </si>
  <si>
    <t>Tempi (tag/min)</t>
  </si>
  <si>
    <t>Intervaller (antal x (tid el. distance))</t>
  </si>
  <si>
    <t>Pause</t>
  </si>
  <si>
    <t>Pas 2</t>
  </si>
  <si>
    <t>Pas 3</t>
  </si>
  <si>
    <t>C</t>
  </si>
  <si>
    <t>B</t>
  </si>
  <si>
    <t>% af pulsreserve</t>
  </si>
  <si>
    <t>3 min</t>
  </si>
  <si>
    <t>2 min</t>
  </si>
  <si>
    <t>Program</t>
  </si>
  <si>
    <t>1 min</t>
  </si>
  <si>
    <t>TEST - Maksimal indsats!</t>
  </si>
  <si>
    <t>B/A</t>
  </si>
  <si>
    <t>START HER</t>
  </si>
  <si>
    <t>Type</t>
  </si>
  <si>
    <r>
      <t>EFFEKT</t>
    </r>
    <r>
      <rPr>
        <b/>
        <vertAlign val="subscript"/>
        <sz val="11"/>
        <color theme="1"/>
        <rFont val="Calibri"/>
        <family val="2"/>
        <scheme val="minor"/>
      </rPr>
      <t>maks</t>
    </r>
  </si>
  <si>
    <t>til</t>
  </si>
  <si>
    <t>Opvarmningsprotokol</t>
  </si>
  <si>
    <t>Tid:</t>
  </si>
  <si>
    <t>2 - 3 min</t>
  </si>
  <si>
    <t>0 - 1 min</t>
  </si>
  <si>
    <t>1 - 2 min</t>
  </si>
  <si>
    <t>3 - 4 min</t>
  </si>
  <si>
    <t>Roning kun med arme</t>
  </si>
  <si>
    <t>Roning med arme og ryg</t>
  </si>
  <si>
    <t>Fuld tag i tempo 18</t>
  </si>
  <si>
    <t>Tempo 22</t>
  </si>
  <si>
    <t>4 - 5 min</t>
  </si>
  <si>
    <t>Tempo 26</t>
  </si>
  <si>
    <t>5 - 6 min</t>
  </si>
  <si>
    <t>Roligt tempo med mindre tryk</t>
  </si>
  <si>
    <t>6 - 7 min</t>
  </si>
  <si>
    <t>10 tag i tempo 28 efterfulgt af alm. roning i tempo 22</t>
  </si>
  <si>
    <t>10 tag i tempo 30 efterfulgt af alm. roning i tempo 22</t>
  </si>
  <si>
    <t>7 - 8 min</t>
  </si>
  <si>
    <t>8 - 9 min</t>
  </si>
  <si>
    <t>10 tag i tempo 32 efterfulgt af alm. roning i tempo 22</t>
  </si>
  <si>
    <t>9 - 10 min</t>
  </si>
  <si>
    <t>10 tag i tempo 34 efterfulgt af alm. roning i tempo 22</t>
  </si>
  <si>
    <t>Hvad:</t>
  </si>
  <si>
    <t>Hvordan:</t>
  </si>
  <si>
    <t>Sid i afviklingen, altså let tilbagelænet og med strakte ben. Træk håndtaget kraftfuldt ind til brystet, og før med det samme armene roligt frem.</t>
  </si>
  <si>
    <t>Fra afviklingen fører du armene roligt frem og bugger derefter i hoften, så du nu både trækker med arme og ryg. Benene skal være helt strakte, og du skal fører håndtaget roligt frem.</t>
  </si>
  <si>
    <t>Mens du fører håndtaget roligt frem, bukker du nu i hoften og så benene og kører helt frem til et fuldt tag. Hold et godt tryk på benene, men kør langsomt frem, så du holder tempoet helt nede i 18.</t>
  </si>
  <si>
    <t>Ligesom ovenstående, men kør lidt hurtigere frem, så du nu roer i tempo 22</t>
  </si>
  <si>
    <t>Ligesom ovenstående, men kør lidt hurtigere frem, så du nu roer i tempo 26</t>
  </si>
  <si>
    <t>Let trykket en anelse og find et tempo du slapper af i.</t>
  </si>
  <si>
    <t>Med godt tryk på benene laver du 10 kraftige tag i tempo 28 og finder bagefter ned i et roligt tempo</t>
  </si>
  <si>
    <t>Med godt tryk på benene laver du 10 kraftige tag i tempo 30 og finder bagefter ned i et roligt tempo</t>
  </si>
  <si>
    <t>Med godt tryk på benene laver du 10 kraftige tag i tempo 32 og finder bagefter ned i et roligt tempo</t>
  </si>
  <si>
    <t>Med godt tryk på benene laver du 10 kraftige tag i tempo 34 og finder bagefter ned i et roligt tempo</t>
  </si>
  <si>
    <t>Denne opvarmningsprotokol kan du køre forud for alle de træningspas der er beskrevet i dit program. Protokollen forevises i videomaterialet tilhørende MastersCamp</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</si>
  <si>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</si>
  <si>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</si>
  <si>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</si>
  <si>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også vores videoforklaring</t>
  </si>
  <si>
    <t>https://youtu.be/piK8_nJSUI4</t>
  </si>
  <si>
    <t>https://youtu.be/TLg9F25KEv4</t>
  </si>
  <si>
    <t>Se vores video om hvordan programmet bruges her:</t>
  </si>
  <si>
    <r>
      <t>PULS</t>
    </r>
    <r>
      <rPr>
        <b/>
        <vertAlign val="subscript"/>
        <sz val="11"/>
        <color theme="1"/>
        <rFont val="Calibri"/>
        <family val="2"/>
        <scheme val="minor"/>
      </rPr>
      <t>maks</t>
    </r>
  </si>
  <si>
    <t>Hvilepuls</t>
  </si>
  <si>
    <t>Pulsreserve</t>
  </si>
  <si>
    <t>Mål den ved trappetest</t>
  </si>
  <si>
    <t>Mål ved at ligge stille i 10 min. Brug et pulsur eller tæl selv antal pulsslag på et minut.</t>
  </si>
  <si>
    <t>Udregner sig selv når PULSmaks og EFFEKTmaks er udfyld.</t>
  </si>
  <si>
    <t>18, 20, 22</t>
  </si>
  <si>
    <t>N/A</t>
  </si>
  <si>
    <t>C/D</t>
  </si>
  <si>
    <t>1. TEST</t>
  </si>
  <si>
    <t>Stigende</t>
  </si>
  <si>
    <t>Trappestest, 2 min intervaller indtil udmattelse</t>
  </si>
  <si>
    <t>Notér ude til højre - Brug resultatet af denne til at sætte din træningsintensitet for resten af året.</t>
  </si>
  <si>
    <t>26+28</t>
  </si>
  <si>
    <t>-  Gå efter at gennemfører distancen i ét stræk, men hvis du har behov for pauser undervejs, så hellere hold flere korte end få lange</t>
  </si>
  <si>
    <t>6 x 5 min</t>
  </si>
  <si>
    <t>Banetryk og tempo</t>
  </si>
  <si>
    <t>Uge 2</t>
  </si>
  <si>
    <t>a) 3 x 1250m</t>
  </si>
  <si>
    <t>b) 20 min rolig roning eller 30 min rolig cykling</t>
  </si>
  <si>
    <t>Uge 3</t>
  </si>
  <si>
    <t>a) 1500m, 1000m, 500m</t>
  </si>
  <si>
    <r>
      <rPr>
        <u/>
        <sz val="11"/>
        <color theme="1"/>
        <rFont val="Calibri"/>
        <family val="2"/>
        <scheme val="minor"/>
      </rPr>
      <t>&gt;</t>
    </r>
    <r>
      <rPr>
        <sz val="11"/>
        <color theme="1"/>
        <rFont val="Calibri"/>
        <family val="2"/>
        <scheme val="minor"/>
      </rPr>
      <t>7 min</t>
    </r>
  </si>
  <si>
    <t>Uge 4</t>
  </si>
  <si>
    <t>Uge 6</t>
  </si>
  <si>
    <t>- Pausen styrer du selv, men hold ikke mere pause end 7 min. Forsøg at hold samme tryk og tempo som du forventer på din 2000m</t>
  </si>
  <si>
    <t>6 min, 5min, 4min, 3min, 2min, 1min</t>
  </si>
  <si>
    <t>26, 28, 30, 32, Bane, Bane+</t>
  </si>
  <si>
    <t>- Vær sikker på at du starter med en fart på det første interval á 6 min, der er hård men ikke hårdere end at du kan øge farten med cirka 2s/500m på det næste interval. Se om du kan ramme dit banetryk og tempo på 2 min intervallet og afslut programmet med 1 min så hurtigt som muligt</t>
  </si>
  <si>
    <t>4 x 7+1 min</t>
  </si>
  <si>
    <t>26+30</t>
  </si>
  <si>
    <r>
      <t xml:space="preserve">a) 1500m, 1000m, 500m </t>
    </r>
    <r>
      <rPr>
        <b/>
        <sz val="11"/>
        <color theme="1"/>
        <rFont val="Calibri"/>
        <family val="2"/>
        <scheme val="minor"/>
      </rPr>
      <t>eller indendørs DM</t>
    </r>
  </si>
  <si>
    <t>Uge 5</t>
  </si>
  <si>
    <t>Uge 10</t>
  </si>
  <si>
    <t>Uge 7</t>
  </si>
  <si>
    <t>Uge 8</t>
  </si>
  <si>
    <t>Uge 9</t>
  </si>
  <si>
    <t>4 x 5 min</t>
  </si>
  <si>
    <t>6 x 10 min</t>
  </si>
  <si>
    <t>5 x 7+1 min</t>
  </si>
  <si>
    <t>5 x 10 min</t>
  </si>
  <si>
    <t>5 x 5 min</t>
  </si>
  <si>
    <t>3 x (10+3+2 min)</t>
  </si>
  <si>
    <t>3 x (11+4+2 min)</t>
  </si>
  <si>
    <t>4 x (10+3+1 min)</t>
  </si>
  <si>
    <t>7 x 10 min</t>
  </si>
  <si>
    <t>5 x 12min</t>
  </si>
  <si>
    <t>7 x 5</t>
  </si>
  <si>
    <t>8 x 5</t>
  </si>
  <si>
    <t>3 x 7+2 min</t>
  </si>
  <si>
    <t>Uge 11</t>
  </si>
  <si>
    <t>4 x 7+2 min</t>
  </si>
  <si>
    <t>6 x 12min</t>
  </si>
  <si>
    <t>3 x (5+2+1)</t>
  </si>
  <si>
    <t>26+28+30</t>
  </si>
  <si>
    <t>Uge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</si>
</sst>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14BE98"/>
        <bgColor indexed="64"/>
      </patternFill>
    </fill>
    <fill>
      <patternFill patternType="solid">
        <fgColor rgb="FFE7A436"/>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47">
    <xf numFmtId="0" fontId="0" fillId="0" borderId="0" xfId="0"/>
    <xf numFmtId="0" fontId="0" fillId="2" borderId="0" xfId="0" applyFill="1"/>
    <xf numFmtId="0" fontId="0" fillId="2" borderId="0" xfId="0" applyFill="1" applyBorder="1"/>
    <xf numFmtId="0" fontId="2" fillId="2" borderId="0" xfId="0" applyFont="1" applyFill="1"/>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vertical="top" wrapText="1"/>
    </xf>
    <xf numFmtId="0" fontId="0" fillId="2" borderId="0" xfId="0" applyFill="1" applyBorder="1" applyAlignment="1">
      <alignment horizontal="center" vertical="top"/>
    </xf>
    <xf numFmtId="1" fontId="0" fillId="2" borderId="0" xfId="0" applyNumberFormat="1" applyFill="1" applyBorder="1" applyAlignment="1">
      <alignment horizontal="center" vertical="top"/>
    </xf>
    <xf numFmtId="47" fontId="0" fillId="2" borderId="2" xfId="0" applyNumberFormat="1" applyFill="1" applyBorder="1" applyAlignment="1">
      <alignment horizontal="center" vertical="top"/>
    </xf>
    <xf numFmtId="0" fontId="0" fillId="2" borderId="0" xfId="0" applyFill="1" applyAlignment="1">
      <alignment horizontal="center" vertical="center"/>
    </xf>
    <xf numFmtId="0" fontId="0" fillId="2" borderId="11" xfId="0" applyFill="1" applyBorder="1"/>
    <xf numFmtId="0" fontId="0" fillId="2" borderId="12" xfId="0" applyFill="1" applyBorder="1"/>
    <xf numFmtId="0" fontId="0" fillId="2" borderId="13" xfId="0" applyFill="1" applyBorder="1"/>
    <xf numFmtId="0" fontId="0" fillId="2" borderId="0" xfId="0" applyFont="1" applyFill="1" applyBorder="1" applyAlignment="1">
      <alignment horizontal="center" vertical="top" wrapText="1"/>
    </xf>
    <xf numFmtId="1" fontId="0" fillId="2" borderId="5" xfId="0" applyNumberFormat="1" applyFill="1" applyBorder="1" applyAlignment="1">
      <alignment horizontal="center" vertical="top"/>
    </xf>
    <xf numFmtId="0" fontId="1" fillId="2" borderId="0" xfId="0" applyFont="1" applyFill="1" applyAlignment="1">
      <alignment horizontal="center"/>
    </xf>
    <xf numFmtId="164" fontId="0" fillId="2" borderId="0" xfId="0" applyNumberFormat="1" applyFill="1" applyBorder="1" applyAlignment="1">
      <alignment horizontal="center" vertical="top"/>
    </xf>
    <xf numFmtId="47" fontId="0" fillId="2" borderId="0" xfId="0" applyNumberFormat="1" applyFill="1" applyBorder="1" applyAlignment="1">
      <alignment horizontal="center" vertical="top"/>
    </xf>
    <xf numFmtId="47" fontId="0" fillId="2" borderId="7" xfId="0" applyNumberFormat="1" applyFill="1" applyBorder="1" applyAlignment="1">
      <alignment horizontal="center" vertical="top"/>
    </xf>
    <xf numFmtId="0" fontId="6" fillId="2" borderId="0" xfId="0" applyFont="1" applyFill="1"/>
    <xf numFmtId="0" fontId="1" fillId="2" borderId="0" xfId="0" applyFont="1" applyFill="1" applyBorder="1"/>
    <xf numFmtId="0" fontId="0" fillId="2" borderId="0" xfId="0" applyFont="1" applyFill="1"/>
    <xf numFmtId="0" fontId="1" fillId="2" borderId="0" xfId="0" applyFont="1" applyFill="1" applyBorder="1" applyAlignment="1">
      <alignment horizontal="left" vertical="top"/>
    </xf>
    <xf numFmtId="0" fontId="1" fillId="2" borderId="2" xfId="0" applyFont="1" applyFill="1" applyBorder="1" applyAlignment="1">
      <alignment horizontal="left" vertical="top"/>
    </xf>
    <xf numFmtId="0" fontId="1" fillId="2" borderId="0" xfId="0" applyFont="1" applyFill="1" applyBorder="1" applyAlignment="1">
      <alignment horizontal="center"/>
    </xf>
    <xf numFmtId="0" fontId="8" fillId="2" borderId="0" xfId="0" applyFont="1" applyFill="1"/>
    <xf numFmtId="0" fontId="0" fillId="2" borderId="9" xfId="0" applyFill="1" applyBorder="1" applyAlignment="1">
      <alignment vertical="top"/>
    </xf>
    <xf numFmtId="0" fontId="0" fillId="2" borderId="12" xfId="0" applyFill="1" applyBorder="1" applyAlignment="1">
      <alignment vertical="top"/>
    </xf>
    <xf numFmtId="0" fontId="0" fillId="2" borderId="16" xfId="0" applyFill="1" applyBorder="1" applyAlignment="1">
      <alignment horizontal="left" vertical="top" wrapText="1"/>
    </xf>
    <xf numFmtId="0" fontId="0" fillId="2" borderId="16" xfId="0" applyFill="1" applyBorder="1" applyAlignment="1">
      <alignment vertical="top" wrapText="1"/>
    </xf>
    <xf numFmtId="0" fontId="0" fillId="5" borderId="9" xfId="0" applyFill="1" applyBorder="1" applyAlignment="1">
      <alignment vertical="top"/>
    </xf>
    <xf numFmtId="0" fontId="0" fillId="5" borderId="12" xfId="0" applyFill="1" applyBorder="1" applyAlignment="1">
      <alignment vertical="top"/>
    </xf>
    <xf numFmtId="0" fontId="0" fillId="5" borderId="16" xfId="0" applyFill="1" applyBorder="1" applyAlignment="1">
      <alignment wrapText="1"/>
    </xf>
    <xf numFmtId="0" fontId="0" fillId="5" borderId="16" xfId="0" applyFill="1" applyBorder="1" applyAlignment="1">
      <alignment vertical="top" wrapText="1"/>
    </xf>
    <xf numFmtId="0" fontId="11" fillId="0" borderId="0" xfId="1" applyFont="1" applyAlignment="1">
      <alignment vertical="top"/>
    </xf>
    <xf numFmtId="0" fontId="10" fillId="0" borderId="0" xfId="1"/>
    <xf numFmtId="0" fontId="1" fillId="2" borderId="0" xfId="0" applyFont="1" applyFill="1"/>
    <xf numFmtId="0" fontId="2" fillId="3" borderId="9" xfId="0" applyFont="1" applyFill="1" applyBorder="1" applyAlignment="1">
      <alignment horizontal="center" vertical="center" wrapText="1"/>
    </xf>
    <xf numFmtId="0" fontId="1" fillId="2" borderId="17" xfId="0" applyFont="1" applyFill="1" applyBorder="1"/>
    <xf numFmtId="0" fontId="0" fillId="2" borderId="2" xfId="0" applyFill="1" applyBorder="1" applyAlignment="1">
      <alignment horizontal="center" vertical="top"/>
    </xf>
    <xf numFmtId="164" fontId="0" fillId="2" borderId="5" xfId="0" applyNumberFormat="1" applyFill="1" applyBorder="1" applyAlignment="1">
      <alignment horizontal="center" vertical="top"/>
    </xf>
    <xf numFmtId="47" fontId="0" fillId="2" borderId="5" xfId="0" applyNumberFormat="1" applyFill="1" applyBorder="1" applyAlignment="1">
      <alignment horizontal="center" vertical="top"/>
    </xf>
    <xf numFmtId="0" fontId="1" fillId="2" borderId="0" xfId="0" applyFont="1" applyFill="1" applyBorder="1" applyAlignment="1">
      <alignment horizontal="center" vertical="center"/>
    </xf>
    <xf numFmtId="0" fontId="0" fillId="2" borderId="0" xfId="0" applyFill="1" applyBorder="1" applyAlignment="1">
      <alignment horizontal="left" vertical="top"/>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0" fillId="2" borderId="19" xfId="0" applyFill="1" applyBorder="1" applyAlignment="1">
      <alignment horizontal="center" vertical="top"/>
    </xf>
    <xf numFmtId="164" fontId="0" fillId="2" borderId="14" xfId="0" applyNumberFormat="1" applyFill="1" applyBorder="1" applyAlignment="1">
      <alignment horizontal="center" vertical="top"/>
    </xf>
    <xf numFmtId="164" fontId="0" fillId="2" borderId="19" xfId="0" applyNumberFormat="1" applyFill="1" applyBorder="1" applyAlignment="1">
      <alignment horizontal="center" vertical="top"/>
    </xf>
    <xf numFmtId="47" fontId="0" fillId="2" borderId="19" xfId="0" applyNumberFormat="1" applyFill="1" applyBorder="1" applyAlignment="1">
      <alignment horizontal="center" vertical="top"/>
    </xf>
    <xf numFmtId="164" fontId="0" fillId="2" borderId="6" xfId="0" applyNumberFormat="1" applyFill="1" applyBorder="1" applyAlignment="1">
      <alignment horizontal="center" vertical="top"/>
    </xf>
    <xf numFmtId="0" fontId="1" fillId="2" borderId="6" xfId="0" applyFont="1" applyFill="1" applyBorder="1" applyAlignment="1">
      <alignment horizontal="center"/>
    </xf>
    <xf numFmtId="0" fontId="6" fillId="2" borderId="4" xfId="0" applyFont="1" applyFill="1" applyBorder="1"/>
    <xf numFmtId="0" fontId="0" fillId="2" borderId="19" xfId="0" applyFill="1" applyBorder="1" applyAlignment="1">
      <alignment horizontal="center" vertical="top" wrapText="1"/>
    </xf>
    <xf numFmtId="0" fontId="0" fillId="2" borderId="6" xfId="0" applyFill="1" applyBorder="1" applyAlignment="1">
      <alignment horizontal="center" vertical="top"/>
    </xf>
    <xf numFmtId="0" fontId="0" fillId="2" borderId="0" xfId="0" quotePrefix="1" applyFill="1" applyBorder="1" applyAlignment="1">
      <alignment horizontal="left" vertical="top" wrapText="1"/>
    </xf>
    <xf numFmtId="0" fontId="0" fillId="2" borderId="0" xfId="0" applyFill="1" applyAlignment="1">
      <alignment vertical="top"/>
    </xf>
    <xf numFmtId="0" fontId="0" fillId="2" borderId="10" xfId="0" applyFill="1" applyBorder="1" applyAlignment="1">
      <alignment vertical="top"/>
    </xf>
    <xf numFmtId="0" fontId="0" fillId="2" borderId="0" xfId="0" applyFill="1" applyBorder="1" applyAlignment="1">
      <alignment vertical="top"/>
    </xf>
    <xf numFmtId="0" fontId="1" fillId="2" borderId="0" xfId="0" applyFont="1" applyFill="1" applyBorder="1" applyAlignment="1">
      <alignment horizontal="center" vertical="top"/>
    </xf>
    <xf numFmtId="0" fontId="1" fillId="2" borderId="1" xfId="0" quotePrefix="1" applyFont="1" applyFill="1" applyBorder="1" applyAlignment="1">
      <alignment horizontal="center" vertical="center" wrapText="1"/>
    </xf>
    <xf numFmtId="0" fontId="1" fillId="4" borderId="1" xfId="0" quotePrefix="1" applyFont="1" applyFill="1" applyBorder="1" applyAlignment="1" applyProtection="1">
      <alignment horizontal="center" vertical="center" wrapText="1"/>
      <protection locked="0"/>
    </xf>
    <xf numFmtId="0" fontId="0" fillId="2" borderId="19" xfId="0" quotePrefix="1" applyFill="1" applyBorder="1" applyAlignment="1">
      <alignment horizontal="left" vertical="top" wrapText="1"/>
    </xf>
    <xf numFmtId="0" fontId="0" fillId="5" borderId="0" xfId="0" applyFill="1"/>
    <xf numFmtId="0" fontId="0" fillId="2" borderId="0" xfId="0" applyFill="1" applyBorder="1" applyAlignment="1">
      <alignment horizontal="center" vertical="center"/>
    </xf>
    <xf numFmtId="1" fontId="0" fillId="2" borderId="19" xfId="0" applyNumberFormat="1" applyFill="1" applyBorder="1" applyAlignment="1">
      <alignment horizontal="center" vertical="top"/>
    </xf>
    <xf numFmtId="47" fontId="0" fillId="2" borderId="20" xfId="0" applyNumberFormat="1" applyFill="1" applyBorder="1" applyAlignment="1">
      <alignment horizontal="center" vertical="top"/>
    </xf>
    <xf numFmtId="0" fontId="0" fillId="5" borderId="0" xfId="0" applyFill="1" applyBorder="1"/>
    <xf numFmtId="0" fontId="1" fillId="5" borderId="0" xfId="0" applyFont="1" applyFill="1" applyBorder="1" applyAlignment="1">
      <alignment horizontal="left" vertical="top"/>
    </xf>
    <xf numFmtId="0" fontId="1" fillId="5" borderId="2" xfId="0" applyFont="1" applyFill="1" applyBorder="1" applyAlignment="1">
      <alignment horizontal="left" vertical="top"/>
    </xf>
    <xf numFmtId="0" fontId="0" fillId="5" borderId="0" xfId="0" applyFill="1" applyBorder="1" applyAlignment="1">
      <alignment horizontal="center" vertical="top"/>
    </xf>
    <xf numFmtId="0" fontId="0" fillId="5" borderId="2" xfId="0" applyFill="1" applyBorder="1" applyAlignment="1">
      <alignment horizontal="center" vertical="top"/>
    </xf>
    <xf numFmtId="164" fontId="0" fillId="5" borderId="0" xfId="0" applyNumberFormat="1" applyFill="1" applyBorder="1" applyAlignment="1">
      <alignment horizontal="center" vertical="top"/>
    </xf>
    <xf numFmtId="1" fontId="0" fillId="5" borderId="0" xfId="0" applyNumberFormat="1" applyFill="1" applyBorder="1" applyAlignment="1">
      <alignment horizontal="center" vertical="top"/>
    </xf>
    <xf numFmtId="47" fontId="0" fillId="5" borderId="0" xfId="0" applyNumberFormat="1" applyFill="1" applyBorder="1" applyAlignment="1">
      <alignment horizontal="center" vertical="top"/>
    </xf>
    <xf numFmtId="47" fontId="0" fillId="5" borderId="2" xfId="0" applyNumberFormat="1" applyFill="1" applyBorder="1" applyAlignment="1">
      <alignment horizontal="center" vertical="top"/>
    </xf>
    <xf numFmtId="0" fontId="0" fillId="5" borderId="2" xfId="0" applyFill="1" applyBorder="1" applyAlignment="1">
      <alignment vertical="top"/>
    </xf>
    <xf numFmtId="0" fontId="0" fillId="5" borderId="5" xfId="0" applyFill="1" applyBorder="1"/>
    <xf numFmtId="0" fontId="0" fillId="5" borderId="7" xfId="0" applyFill="1" applyBorder="1" applyAlignment="1">
      <alignment vertical="top"/>
    </xf>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0" fontId="3" fillId="5" borderId="5" xfId="0" applyFont="1" applyFill="1" applyBorder="1" applyAlignment="1">
      <alignment horizontal="center" vertical="center" wrapText="1"/>
    </xf>
    <xf numFmtId="0" fontId="7" fillId="5" borderId="5" xfId="0" applyFont="1" applyFill="1" applyBorder="1"/>
    <xf numFmtId="164" fontId="0" fillId="5" borderId="3" xfId="0" applyNumberFormat="1" applyFill="1" applyBorder="1" applyAlignment="1">
      <alignment horizontal="center" vertical="top"/>
    </xf>
    <xf numFmtId="0" fontId="0" fillId="5" borderId="3" xfId="0" quotePrefix="1" applyFill="1" applyBorder="1" applyAlignment="1">
      <alignment horizontal="left" vertical="top" wrapText="1"/>
    </xf>
    <xf numFmtId="0" fontId="0" fillId="5" borderId="0" xfId="0" applyFill="1" applyBorder="1" applyAlignment="1">
      <alignment horizontal="center" vertical="top" wrapText="1"/>
    </xf>
    <xf numFmtId="0" fontId="0" fillId="5" borderId="0" xfId="0" quotePrefix="1" applyFill="1" applyBorder="1" applyAlignment="1">
      <alignment horizontal="left" vertical="top" wrapText="1"/>
    </xf>
    <xf numFmtId="0" fontId="0" fillId="5" borderId="3" xfId="0" applyFont="1" applyFill="1" applyBorder="1" applyAlignment="1">
      <alignment horizontal="center" vertical="top"/>
    </xf>
    <xf numFmtId="0" fontId="0" fillId="5" borderId="2" xfId="0" applyFont="1" applyFill="1" applyBorder="1" applyAlignment="1">
      <alignment horizontal="center" vertical="top"/>
    </xf>
    <xf numFmtId="0" fontId="0" fillId="2" borderId="0" xfId="0" applyFill="1" applyBorder="1" applyAlignment="1">
      <alignment horizontal="center" vertical="top" wrapText="1"/>
    </xf>
    <xf numFmtId="0" fontId="0" fillId="2" borderId="0" xfId="0" applyFill="1" applyBorder="1" applyAlignment="1">
      <alignment vertical="top" wrapText="1"/>
    </xf>
    <xf numFmtId="164" fontId="0" fillId="5" borderId="5" xfId="0" applyNumberFormat="1" applyFill="1" applyBorder="1" applyAlignment="1">
      <alignment horizontal="center" vertical="top"/>
    </xf>
    <xf numFmtId="1" fontId="0" fillId="5" borderId="5" xfId="0" applyNumberFormat="1" applyFill="1" applyBorder="1" applyAlignment="1">
      <alignment horizontal="center" vertical="top"/>
    </xf>
    <xf numFmtId="47" fontId="0" fillId="5" borderId="5" xfId="0" applyNumberFormat="1" applyFill="1" applyBorder="1" applyAlignment="1">
      <alignment horizontal="center" vertical="top"/>
    </xf>
    <xf numFmtId="47" fontId="0" fillId="5" borderId="7" xfId="0" applyNumberFormat="1" applyFill="1" applyBorder="1" applyAlignment="1">
      <alignment horizontal="center" vertical="top"/>
    </xf>
    <xf numFmtId="0" fontId="0" fillId="5" borderId="6" xfId="0" quotePrefix="1" applyFill="1" applyBorder="1" applyAlignment="1">
      <alignment horizontal="left" vertical="top" wrapText="1"/>
    </xf>
    <xf numFmtId="0" fontId="0" fillId="2" borderId="3" xfId="0" applyFont="1" applyFill="1" applyBorder="1" applyAlignment="1">
      <alignment horizontal="center" vertical="top"/>
    </xf>
    <xf numFmtId="164" fontId="0" fillId="2" borderId="3" xfId="0" applyNumberFormat="1" applyFill="1" applyBorder="1" applyAlignment="1">
      <alignment horizontal="center" vertical="top"/>
    </xf>
    <xf numFmtId="0" fontId="0" fillId="2" borderId="3" xfId="0" quotePrefix="1" applyFill="1" applyBorder="1" applyAlignment="1">
      <alignment horizontal="left" vertical="top" wrapText="1"/>
    </xf>
    <xf numFmtId="0" fontId="0" fillId="2" borderId="6" xfId="0" quotePrefix="1" applyFill="1" applyBorder="1" applyAlignment="1">
      <alignment horizontal="left" vertical="top" wrapText="1"/>
    </xf>
    <xf numFmtId="0" fontId="0" fillId="2" borderId="14" xfId="0" applyFill="1" applyBorder="1" applyAlignment="1">
      <alignment horizontal="center" vertical="top"/>
    </xf>
    <xf numFmtId="0" fontId="0" fillId="5" borderId="3" xfId="0" applyFill="1" applyBorder="1" applyAlignment="1">
      <alignment horizontal="center" vertical="top"/>
    </xf>
    <xf numFmtId="164" fontId="0" fillId="5" borderId="6" xfId="0" applyNumberFormat="1" applyFill="1" applyBorder="1" applyAlignment="1">
      <alignment horizontal="center" vertical="top"/>
    </xf>
    <xf numFmtId="0" fontId="0" fillId="5" borderId="5" xfId="0" quotePrefix="1" applyFill="1" applyBorder="1" applyAlignment="1">
      <alignment horizontal="left" vertical="top" wrapText="1"/>
    </xf>
    <xf numFmtId="0" fontId="1" fillId="5" borderId="19" xfId="0" applyFont="1" applyFill="1" applyBorder="1" applyAlignment="1">
      <alignment horizontal="left" vertical="top"/>
    </xf>
    <xf numFmtId="0" fontId="1" fillId="5" borderId="20" xfId="0" applyFont="1" applyFill="1" applyBorder="1" applyAlignment="1">
      <alignment horizontal="left" vertical="top"/>
    </xf>
    <xf numFmtId="0" fontId="0" fillId="5" borderId="19" xfId="0" applyFill="1" applyBorder="1" applyAlignment="1">
      <alignment horizontal="center" vertical="top"/>
    </xf>
    <xf numFmtId="0" fontId="0" fillId="5" borderId="19" xfId="0" applyFill="1" applyBorder="1" applyAlignment="1">
      <alignment horizontal="center" vertical="top" wrapText="1"/>
    </xf>
    <xf numFmtId="164" fontId="0" fillId="5" borderId="14" xfId="0" applyNumberFormat="1" applyFill="1" applyBorder="1" applyAlignment="1">
      <alignment horizontal="center" vertical="top"/>
    </xf>
    <xf numFmtId="164" fontId="0" fillId="5" borderId="19" xfId="0" applyNumberFormat="1" applyFill="1" applyBorder="1" applyAlignment="1">
      <alignment horizontal="center" vertical="top"/>
    </xf>
    <xf numFmtId="47" fontId="0" fillId="5" borderId="19" xfId="0" applyNumberFormat="1" applyFill="1" applyBorder="1" applyAlignment="1">
      <alignment horizontal="center" vertical="top"/>
    </xf>
    <xf numFmtId="1" fontId="0" fillId="5" borderId="20" xfId="0" applyNumberFormat="1" applyFill="1" applyBorder="1" applyAlignment="1">
      <alignment horizontal="center" vertical="top"/>
    </xf>
    <xf numFmtId="0" fontId="0" fillId="5" borderId="19" xfId="0" applyFill="1" applyBorder="1" applyAlignment="1">
      <alignment horizontal="left" vertical="top" wrapText="1"/>
    </xf>
    <xf numFmtId="0" fontId="0" fillId="2" borderId="3" xfId="0" applyFill="1" applyBorder="1" applyAlignment="1">
      <alignment horizontal="center" vertical="top"/>
    </xf>
    <xf numFmtId="0" fontId="0" fillId="2" borderId="2" xfId="0" applyFont="1" applyFill="1" applyBorder="1" applyAlignment="1">
      <alignment horizontal="center" vertical="top"/>
    </xf>
    <xf numFmtId="0" fontId="0" fillId="2" borderId="5" xfId="0" quotePrefix="1" applyFill="1" applyBorder="1" applyAlignment="1">
      <alignment horizontal="left" vertical="top" wrapText="1"/>
    </xf>
    <xf numFmtId="0" fontId="0" fillId="2" borderId="7" xfId="0" applyFont="1" applyFill="1" applyBorder="1" applyAlignment="1">
      <alignment horizontal="center" vertical="top"/>
    </xf>
    <xf numFmtId="0" fontId="0" fillId="5" borderId="0" xfId="0" applyFont="1" applyFill="1" applyBorder="1" applyAlignment="1">
      <alignment horizontal="center" vertical="top" wrapText="1"/>
    </xf>
    <xf numFmtId="0" fontId="0" fillId="5" borderId="14" xfId="0" applyFill="1" applyBorder="1" applyAlignment="1">
      <alignment horizontal="center" vertical="top"/>
    </xf>
    <xf numFmtId="0" fontId="0" fillId="5" borderId="19" xfId="0" quotePrefix="1" applyFill="1" applyBorder="1" applyAlignment="1">
      <alignment horizontal="left" vertical="top" wrapText="1"/>
    </xf>
    <xf numFmtId="0" fontId="0" fillId="2" borderId="20" xfId="0" applyFill="1" applyBorder="1" applyAlignment="1">
      <alignment horizontal="center" vertical="top"/>
    </xf>
    <xf numFmtId="0" fontId="0" fillId="5" borderId="20" xfId="0" applyFill="1" applyBorder="1" applyAlignment="1">
      <alignment horizontal="center" vertical="top"/>
    </xf>
    <xf numFmtId="1" fontId="0" fillId="5" borderId="19" xfId="0" applyNumberFormat="1" applyFill="1" applyBorder="1" applyAlignment="1">
      <alignment horizontal="center" vertical="top"/>
    </xf>
    <xf numFmtId="47" fontId="0" fillId="5" borderId="20" xfId="0" applyNumberFormat="1" applyFill="1" applyBorder="1" applyAlignment="1">
      <alignment horizontal="center" vertical="top"/>
    </xf>
    <xf numFmtId="0" fontId="9" fillId="2" borderId="15" xfId="0" applyFont="1" applyFill="1" applyBorder="1" applyAlignment="1">
      <alignment horizontal="left" wrapText="1"/>
    </xf>
    <xf numFmtId="0" fontId="9" fillId="2" borderId="0" xfId="0" applyFont="1" applyFill="1" applyBorder="1" applyAlignment="1">
      <alignment horizontal="left" wrapText="1"/>
    </xf>
    <xf numFmtId="0" fontId="0" fillId="2" borderId="0" xfId="0" applyFill="1" applyBorder="1" applyAlignment="1">
      <alignment horizontal="center" vertical="top" wrapText="1"/>
    </xf>
    <xf numFmtId="0" fontId="0" fillId="2" borderId="18" xfId="0" applyFill="1" applyBorder="1" applyAlignment="1">
      <alignment horizontal="center" vertical="top" wrapText="1"/>
    </xf>
    <xf numFmtId="0" fontId="0" fillId="2" borderId="4" xfId="0" applyFill="1" applyBorder="1" applyAlignment="1">
      <alignment horizontal="center" vertical="top" wrapText="1"/>
    </xf>
    <xf numFmtId="0" fontId="0" fillId="2" borderId="8" xfId="0" applyFill="1" applyBorder="1" applyAlignment="1">
      <alignment horizontal="center" vertical="top" wrapText="1"/>
    </xf>
    <xf numFmtId="0" fontId="0" fillId="2" borderId="14" xfId="0" applyFill="1" applyBorder="1" applyAlignment="1">
      <alignment horizontal="center" vertical="top" wrapText="1"/>
    </xf>
    <xf numFmtId="0" fontId="0" fillId="2" borderId="6" xfId="0" applyFill="1" applyBorder="1" applyAlignment="1">
      <alignment horizontal="center" vertical="top"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0" xfId="0" applyFont="1" applyFill="1" applyBorder="1" applyAlignment="1">
      <alignment horizontal="center" wrapText="1"/>
    </xf>
    <xf numFmtId="0" fontId="2" fillId="5" borderId="0" xfId="0" applyFont="1" applyFill="1" applyBorder="1" applyAlignment="1">
      <alignment horizontal="center"/>
    </xf>
    <xf numFmtId="0" fontId="2" fillId="5" borderId="3" xfId="0" applyFont="1" applyFill="1" applyBorder="1" applyAlignment="1">
      <alignment horizontal="center"/>
    </xf>
    <xf numFmtId="0" fontId="2" fillId="5" borderId="2" xfId="0" applyFont="1" applyFill="1" applyBorder="1" applyAlignment="1">
      <alignment horizontal="center"/>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 fillId="2" borderId="5" xfId="0" applyFont="1" applyFill="1" applyBorder="1" applyAlignment="1">
      <alignment horizontal="left" vertical="top"/>
    </xf>
    <xf numFmtId="0" fontId="1" fillId="5" borderId="5" xfId="0" applyFont="1" applyFill="1" applyBorder="1" applyAlignment="1">
      <alignment horizontal="left" vertical="top"/>
    </xf>
    <xf numFmtId="0" fontId="0" fillId="5" borderId="6" xfId="0" applyFill="1" applyBorder="1" applyAlignment="1">
      <alignment horizontal="center" vertical="top"/>
    </xf>
    <xf numFmtId="0" fontId="0" fillId="5" borderId="5" xfId="0" applyFill="1" applyBorder="1" applyAlignment="1">
      <alignment horizontal="center" vertical="top"/>
    </xf>
    <xf numFmtId="0" fontId="0" fillId="5" borderId="7" xfId="0" applyFont="1" applyFill="1" applyBorder="1" applyAlignment="1">
      <alignment horizontal="center" vertical="top"/>
    </xf>
  </cellXfs>
  <cellStyles count="2">
    <cellStyle name="Link" xfId="1" builtinId="8"/>
    <cellStyle name="Normal" xfId="0" builtinId="0"/>
  </cellStyles>
  <dxfs count="0"/>
  <tableStyles count="0" defaultTableStyle="TableStyleMedium2" defaultPivotStyle="PivotStyleLight16"/>
  <colors>
    <mruColors>
      <color rgb="FFF0EEE9"/>
      <color rgb="FFE7A436"/>
      <color rgb="FF14BE98"/>
      <color rgb="FF8BC1D9"/>
      <color rgb="FF409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84505</xdr:colOff>
      <xdr:row>0</xdr:row>
      <xdr:rowOff>86885</xdr:rowOff>
    </xdr:from>
    <xdr:to>
      <xdr:col>0</xdr:col>
      <xdr:colOff>3544522</xdr:colOff>
      <xdr:row>1</xdr:row>
      <xdr:rowOff>522972</xdr:rowOff>
    </xdr:to>
    <xdr:grpSp>
      <xdr:nvGrpSpPr>
        <xdr:cNvPr id="2" name="Gruppe 1">
          <a:extLst>
            <a:ext uri="{FF2B5EF4-FFF2-40B4-BE49-F238E27FC236}">
              <a16:creationId xmlns:a16="http://schemas.microsoft.com/office/drawing/2014/main" id="{9DFDA690-A319-4001-81E4-B7B5C79CA2C5}"/>
            </a:ext>
          </a:extLst>
        </xdr:cNvPr>
        <xdr:cNvGrpSpPr/>
      </xdr:nvGrpSpPr>
      <xdr:grpSpPr>
        <a:xfrm>
          <a:off x="84505" y="86885"/>
          <a:ext cx="3460017" cy="817087"/>
          <a:chOff x="55930" y="45610"/>
          <a:chExt cx="3456842" cy="830764"/>
        </a:xfrm>
      </xdr:grpSpPr>
      <xdr:pic>
        <xdr:nvPicPr>
          <xdr:cNvPr id="6" name="Billede 5">
            <a:extLst>
              <a:ext uri="{FF2B5EF4-FFF2-40B4-BE49-F238E27FC236}">
                <a16:creationId xmlns:a16="http://schemas.microsoft.com/office/drawing/2014/main" id="{EC9A49CD-5659-4DA0-95AB-80DA29303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Billede 8">
            <a:extLst>
              <a:ext uri="{FF2B5EF4-FFF2-40B4-BE49-F238E27FC236}">
                <a16:creationId xmlns:a16="http://schemas.microsoft.com/office/drawing/2014/main" id="{A059AA34-0984-4B6B-9B4B-D5801441F8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6</xdr:col>
      <xdr:colOff>303133</xdr:colOff>
      <xdr:row>3</xdr:row>
      <xdr:rowOff>48407</xdr:rowOff>
    </xdr:to>
    <xdr:grpSp>
      <xdr:nvGrpSpPr>
        <xdr:cNvPr id="2" name="Gruppe 1">
          <a:extLst>
            <a:ext uri="{FF2B5EF4-FFF2-40B4-BE49-F238E27FC236}">
              <a16:creationId xmlns:a16="http://schemas.microsoft.com/office/drawing/2014/main" id="{64EBEF2F-117A-4584-BCF9-0139B9B88C3D}"/>
            </a:ext>
          </a:extLst>
        </xdr:cNvPr>
        <xdr:cNvGrpSpPr/>
      </xdr:nvGrpSpPr>
      <xdr:grpSpPr>
        <a:xfrm>
          <a:off x="57150" y="76200"/>
          <a:ext cx="3865483" cy="838982"/>
          <a:chOff x="55930" y="45610"/>
          <a:chExt cx="3456842" cy="830764"/>
        </a:xfrm>
      </xdr:grpSpPr>
      <xdr:pic>
        <xdr:nvPicPr>
          <xdr:cNvPr id="3" name="Billede 2">
            <a:extLst>
              <a:ext uri="{FF2B5EF4-FFF2-40B4-BE49-F238E27FC236}">
                <a16:creationId xmlns:a16="http://schemas.microsoft.com/office/drawing/2014/main" id="{01AD888B-1A9B-401C-83CA-83FFC960E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7553EC4C-DFF0-44DC-9DAE-01FB48BA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18</xdr:col>
      <xdr:colOff>638737</xdr:colOff>
      <xdr:row>3</xdr:row>
      <xdr:rowOff>17238</xdr:rowOff>
    </xdr:to>
    <xdr:sp macro="" textlink="">
      <xdr:nvSpPr>
        <xdr:cNvPr id="2" name="Pil: bøjet 1">
          <a:extLst>
            <a:ext uri="{FF2B5EF4-FFF2-40B4-BE49-F238E27FC236}">
              <a16:creationId xmlns:a16="http://schemas.microsoft.com/office/drawing/2014/main" id="{9B37B80A-D07F-480E-B40E-9641470EC0BF}"/>
            </a:ext>
          </a:extLst>
        </xdr:cNvPr>
        <xdr:cNvSpPr/>
      </xdr:nvSpPr>
      <xdr:spPr>
        <a:xfrm rot="5400000">
          <a:off x="8829196" y="-6946578"/>
          <a:ext cx="578754" cy="16930278"/>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3</xdr:col>
      <xdr:colOff>35948</xdr:colOff>
      <xdr:row>1</xdr:row>
      <xdr:rowOff>829597</xdr:rowOff>
    </xdr:from>
    <xdr:ext cx="5598390" cy="280205"/>
    <xdr:sp macro="" textlink="">
      <xdr:nvSpPr>
        <xdr:cNvPr id="3" name="Tekstfelt 2">
          <a:extLst>
            <a:ext uri="{FF2B5EF4-FFF2-40B4-BE49-F238E27FC236}">
              <a16:creationId xmlns:a16="http://schemas.microsoft.com/office/drawing/2014/main" id="{52EC84EE-D76B-4227-AA64-13D89294E849}"/>
            </a:ext>
          </a:extLst>
        </xdr:cNvPr>
        <xdr:cNvSpPr txBox="1"/>
      </xdr:nvSpPr>
      <xdr:spPr>
        <a:xfrm>
          <a:off x="1787319" y="1229032"/>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94062</xdr:colOff>
      <xdr:row>0</xdr:row>
      <xdr:rowOff>94062</xdr:rowOff>
    </xdr:from>
    <xdr:to>
      <xdr:col>4</xdr:col>
      <xdr:colOff>757904</xdr:colOff>
      <xdr:row>1</xdr:row>
      <xdr:rowOff>504456</xdr:rowOff>
    </xdr:to>
    <xdr:grpSp>
      <xdr:nvGrpSpPr>
        <xdr:cNvPr id="4" name="Gruppe 3">
          <a:extLst>
            <a:ext uri="{FF2B5EF4-FFF2-40B4-BE49-F238E27FC236}">
              <a16:creationId xmlns:a16="http://schemas.microsoft.com/office/drawing/2014/main" id="{F75BB375-1161-49C8-B377-C3AAA93B827B}"/>
            </a:ext>
          </a:extLst>
        </xdr:cNvPr>
        <xdr:cNvGrpSpPr/>
      </xdr:nvGrpSpPr>
      <xdr:grpSpPr>
        <a:xfrm>
          <a:off x="94062" y="94062"/>
          <a:ext cx="3847913" cy="805001"/>
          <a:chOff x="55930" y="45610"/>
          <a:chExt cx="3456842" cy="830764"/>
        </a:xfrm>
      </xdr:grpSpPr>
      <xdr:pic>
        <xdr:nvPicPr>
          <xdr:cNvPr id="5" name="Billede 4">
            <a:extLst>
              <a:ext uri="{FF2B5EF4-FFF2-40B4-BE49-F238E27FC236}">
                <a16:creationId xmlns:a16="http://schemas.microsoft.com/office/drawing/2014/main" id="{8438802B-D747-442C-A238-7D84B688E8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Billede 5">
            <a:extLst>
              <a:ext uri="{FF2B5EF4-FFF2-40B4-BE49-F238E27FC236}">
                <a16:creationId xmlns:a16="http://schemas.microsoft.com/office/drawing/2014/main" id="{318263D3-1EF1-42F5-9631-58B6DDEB8E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youtu.be/piK8_nJSUI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BF8A-89A6-4F02-9F9B-FA6B0E98B8E8}">
  <dimension ref="A1:N15"/>
  <sheetViews>
    <sheetView zoomScaleNormal="100" workbookViewId="0">
      <selection activeCell="H9" sqref="H9"/>
    </sheetView>
  </sheetViews>
  <sheetFormatPr defaultColWidth="8.7109375" defaultRowHeight="15" x14ac:dyDescent="0.25"/>
  <cols>
    <col min="1" max="1" width="79.28515625" style="1" customWidth="1"/>
    <col min="2" max="16384" width="8.7109375" style="1"/>
  </cols>
  <sheetData>
    <row r="1" spans="1:14" ht="30.4" customHeight="1" x14ac:dyDescent="0.25"/>
    <row r="2" spans="1:14" ht="50.65" customHeight="1" x14ac:dyDescent="0.25"/>
    <row r="3" spans="1:14" ht="21" x14ac:dyDescent="0.35">
      <c r="A3" s="3" t="s">
        <v>8</v>
      </c>
    </row>
    <row r="4" spans="1:14" ht="135" x14ac:dyDescent="0.25">
      <c r="A4" s="4" t="s">
        <v>9</v>
      </c>
    </row>
    <row r="6" spans="1:14" ht="21" x14ac:dyDescent="0.35">
      <c r="A6" s="3" t="s">
        <v>6</v>
      </c>
    </row>
    <row r="7" spans="1:14" ht="33" x14ac:dyDescent="0.35">
      <c r="A7" s="5" t="s">
        <v>64</v>
      </c>
    </row>
    <row r="8" spans="1:14" ht="4.5" customHeight="1" x14ac:dyDescent="0.25"/>
    <row r="9" spans="1:14" ht="30" x14ac:dyDescent="0.25">
      <c r="A9" s="4" t="s">
        <v>65</v>
      </c>
    </row>
    <row r="11" spans="1:14" ht="21" x14ac:dyDescent="0.35">
      <c r="A11" s="3" t="s">
        <v>7</v>
      </c>
    </row>
    <row r="12" spans="1:14" ht="87" customHeight="1" x14ac:dyDescent="0.25">
      <c r="A12" s="6" t="s">
        <v>66</v>
      </c>
      <c r="N12"/>
    </row>
    <row r="13" spans="1:14" ht="21" x14ac:dyDescent="0.35">
      <c r="A13" s="3"/>
    </row>
    <row r="14" spans="1:14" ht="21" x14ac:dyDescent="0.35">
      <c r="A14" s="3" t="s">
        <v>70</v>
      </c>
    </row>
    <row r="15" spans="1:14" x14ac:dyDescent="0.25">
      <c r="A15" s="36" t="s">
        <v>69</v>
      </c>
    </row>
  </sheetData>
  <hyperlinks>
    <hyperlink ref="A15" r:id="rId1" xr:uid="{9DDD2A47-E078-4B9F-806A-271650BF30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0137-8FCC-42C3-AA77-AD98B9E30816}">
  <dimension ref="A1:H19"/>
  <sheetViews>
    <sheetView workbookViewId="0">
      <selection activeCell="H6" sqref="H4:H6"/>
    </sheetView>
  </sheetViews>
  <sheetFormatPr defaultColWidth="8.7109375" defaultRowHeight="15" x14ac:dyDescent="0.25"/>
  <cols>
    <col min="1" max="1" width="10.7109375" style="1" customWidth="1"/>
    <col min="2" max="7" width="8.7109375" style="1"/>
    <col min="8" max="8" width="79.28515625" style="1" customWidth="1"/>
    <col min="9" max="16384" width="8.7109375" style="1"/>
  </cols>
  <sheetData>
    <row r="1" spans="1:8" ht="38.65" customHeight="1" x14ac:dyDescent="0.25"/>
    <row r="4" spans="1:8" ht="23.25" x14ac:dyDescent="0.35">
      <c r="A4" s="26" t="s">
        <v>29</v>
      </c>
      <c r="H4" s="26" t="s">
        <v>67</v>
      </c>
    </row>
    <row r="6" spans="1:8" ht="73.5" customHeight="1" x14ac:dyDescent="0.3">
      <c r="A6" s="125" t="s">
        <v>63</v>
      </c>
      <c r="B6" s="126"/>
      <c r="C6" s="126"/>
      <c r="D6" s="126"/>
      <c r="E6" s="126"/>
      <c r="F6" s="126"/>
      <c r="H6" s="35" t="s">
        <v>68</v>
      </c>
    </row>
    <row r="8" spans="1:8" ht="18.75" x14ac:dyDescent="0.3">
      <c r="A8" s="20" t="s">
        <v>0</v>
      </c>
      <c r="B8" s="20"/>
      <c r="C8" s="20"/>
      <c r="D8" s="20"/>
      <c r="E8" s="20"/>
      <c r="F8" s="20"/>
      <c r="G8" s="20"/>
      <c r="H8" s="20"/>
    </row>
    <row r="9" spans="1:8" ht="19.5" thickBot="1" x14ac:dyDescent="0.35">
      <c r="A9" s="20" t="s">
        <v>30</v>
      </c>
      <c r="B9" s="20" t="s">
        <v>51</v>
      </c>
      <c r="C9" s="20"/>
      <c r="D9" s="20"/>
      <c r="E9" s="20"/>
      <c r="F9" s="20"/>
      <c r="G9" s="20"/>
      <c r="H9" s="20" t="s">
        <v>52</v>
      </c>
    </row>
    <row r="10" spans="1:8" ht="30.4" customHeight="1" thickBot="1" x14ac:dyDescent="0.3">
      <c r="A10" s="31" t="s">
        <v>32</v>
      </c>
      <c r="B10" s="32" t="s">
        <v>35</v>
      </c>
      <c r="C10" s="32"/>
      <c r="D10" s="32"/>
      <c r="E10" s="32"/>
      <c r="F10" s="32"/>
      <c r="G10" s="32"/>
      <c r="H10" s="33" t="s">
        <v>53</v>
      </c>
    </row>
    <row r="11" spans="1:8" ht="30.4" customHeight="1" thickBot="1" x14ac:dyDescent="0.3">
      <c r="A11" s="27" t="s">
        <v>33</v>
      </c>
      <c r="B11" s="28" t="s">
        <v>36</v>
      </c>
      <c r="C11" s="28"/>
      <c r="D11" s="28"/>
      <c r="E11" s="28"/>
      <c r="F11" s="28"/>
      <c r="G11" s="28"/>
      <c r="H11" s="29" t="s">
        <v>54</v>
      </c>
    </row>
    <row r="12" spans="1:8" ht="30.4" customHeight="1" thickBot="1" x14ac:dyDescent="0.3">
      <c r="A12" s="31" t="s">
        <v>31</v>
      </c>
      <c r="B12" s="32" t="s">
        <v>37</v>
      </c>
      <c r="C12" s="32"/>
      <c r="D12" s="32"/>
      <c r="E12" s="32"/>
      <c r="F12" s="32"/>
      <c r="G12" s="32"/>
      <c r="H12" s="34" t="s">
        <v>55</v>
      </c>
    </row>
    <row r="13" spans="1:8" ht="30.4" customHeight="1" thickBot="1" x14ac:dyDescent="0.3">
      <c r="A13" s="27" t="s">
        <v>34</v>
      </c>
      <c r="B13" s="28" t="s">
        <v>38</v>
      </c>
      <c r="C13" s="28"/>
      <c r="D13" s="28"/>
      <c r="E13" s="28"/>
      <c r="F13" s="28"/>
      <c r="G13" s="28"/>
      <c r="H13" s="30" t="s">
        <v>56</v>
      </c>
    </row>
    <row r="14" spans="1:8" ht="30.4" customHeight="1" thickBot="1" x14ac:dyDescent="0.3">
      <c r="A14" s="31" t="s">
        <v>39</v>
      </c>
      <c r="B14" s="32" t="s">
        <v>40</v>
      </c>
      <c r="C14" s="32"/>
      <c r="D14" s="32"/>
      <c r="E14" s="32"/>
      <c r="F14" s="32"/>
      <c r="G14" s="32"/>
      <c r="H14" s="34" t="s">
        <v>57</v>
      </c>
    </row>
    <row r="15" spans="1:8" ht="30.4" customHeight="1" thickBot="1" x14ac:dyDescent="0.3">
      <c r="A15" s="27" t="s">
        <v>41</v>
      </c>
      <c r="B15" s="28" t="s">
        <v>42</v>
      </c>
      <c r="C15" s="28"/>
      <c r="D15" s="28"/>
      <c r="E15" s="28"/>
      <c r="F15" s="28"/>
      <c r="G15" s="28"/>
      <c r="H15" s="30" t="s">
        <v>58</v>
      </c>
    </row>
    <row r="16" spans="1:8" ht="30.4" customHeight="1" thickBot="1" x14ac:dyDescent="0.3">
      <c r="A16" s="31" t="s">
        <v>43</v>
      </c>
      <c r="B16" s="32" t="s">
        <v>44</v>
      </c>
      <c r="C16" s="32"/>
      <c r="D16" s="32"/>
      <c r="E16" s="32"/>
      <c r="F16" s="32"/>
      <c r="G16" s="32"/>
      <c r="H16" s="34" t="s">
        <v>59</v>
      </c>
    </row>
    <row r="17" spans="1:8" ht="30.4" customHeight="1" thickBot="1" x14ac:dyDescent="0.3">
      <c r="A17" s="27" t="s">
        <v>46</v>
      </c>
      <c r="B17" s="28" t="s">
        <v>45</v>
      </c>
      <c r="C17" s="28"/>
      <c r="D17" s="28"/>
      <c r="E17" s="28"/>
      <c r="F17" s="28"/>
      <c r="G17" s="28"/>
      <c r="H17" s="30" t="s">
        <v>60</v>
      </c>
    </row>
    <row r="18" spans="1:8" ht="30.4" customHeight="1" thickBot="1" x14ac:dyDescent="0.3">
      <c r="A18" s="31" t="s">
        <v>47</v>
      </c>
      <c r="B18" s="32" t="s">
        <v>48</v>
      </c>
      <c r="C18" s="32"/>
      <c r="D18" s="32"/>
      <c r="E18" s="32"/>
      <c r="F18" s="32"/>
      <c r="G18" s="32"/>
      <c r="H18" s="34" t="s">
        <v>61</v>
      </c>
    </row>
    <row r="19" spans="1:8" ht="30.4" customHeight="1" thickBot="1" x14ac:dyDescent="0.3">
      <c r="A19" s="27" t="s">
        <v>49</v>
      </c>
      <c r="B19" s="28" t="s">
        <v>50</v>
      </c>
      <c r="C19" s="28"/>
      <c r="D19" s="28"/>
      <c r="E19" s="28"/>
      <c r="F19" s="28"/>
      <c r="G19" s="28"/>
      <c r="H19" s="30" t="s">
        <v>62</v>
      </c>
    </row>
  </sheetData>
  <mergeCells count="1">
    <mergeCell ref="A6:F6"/>
  </mergeCells>
  <hyperlinks>
    <hyperlink ref="H6" r:id="rId1" xr:uid="{3104B6B1-06E9-4E01-9C41-AE0686AAD756}"/>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117D-F9A1-431C-8F02-247D87F0D568}">
  <dimension ref="A1:X61"/>
  <sheetViews>
    <sheetView tabSelected="1" topLeftCell="A21" zoomScale="70" zoomScaleNormal="70" workbookViewId="0">
      <selection activeCell="P39" sqref="P39"/>
    </sheetView>
  </sheetViews>
  <sheetFormatPr defaultColWidth="8.7109375" defaultRowHeight="15" x14ac:dyDescent="0.25"/>
  <cols>
    <col min="1" max="1" width="9.7109375" style="1" customWidth="1"/>
    <col min="2" max="2" width="9.28515625" style="1" bestFit="1" customWidth="1"/>
    <col min="3" max="3" width="8.140625" style="57" bestFit="1" customWidth="1"/>
    <col min="4" max="4" width="20.42578125" style="1" bestFit="1" customWidth="1"/>
    <col min="5" max="5" width="42.7109375" style="1" bestFit="1" customWidth="1"/>
    <col min="6" max="6" width="13.85546875" style="10" bestFit="1" customWidth="1"/>
    <col min="7" max="7" width="30" style="1" bestFit="1" customWidth="1"/>
    <col min="8" max="8" width="7.42578125" style="1" bestFit="1" customWidth="1"/>
    <col min="9" max="9" width="2.42578125" style="1" bestFit="1" customWidth="1"/>
    <col min="10" max="10" width="8.5703125" style="1" bestFit="1" customWidth="1"/>
    <col min="11" max="11" width="14.28515625" style="1" bestFit="1" customWidth="1"/>
    <col min="12" max="12" width="14.28515625" style="1" customWidth="1"/>
    <col min="13" max="13" width="9" style="1" bestFit="1" customWidth="1"/>
    <col min="14" max="14" width="2.28515625" style="1" customWidth="1"/>
    <col min="15" max="15" width="9" style="1" bestFit="1" customWidth="1"/>
    <col min="16" max="16" width="67.42578125" style="1" customWidth="1"/>
    <col min="17" max="17" width="0.5703125" style="1" customWidth="1"/>
    <col min="18" max="18" width="13.7109375" style="1" customWidth="1"/>
    <col min="19" max="19" width="14.28515625" style="1" bestFit="1" customWidth="1"/>
    <col min="20" max="20" width="12.5703125" style="1" customWidth="1"/>
    <col min="21" max="21" width="11.28515625" style="1" customWidth="1"/>
    <col min="22" max="16384" width="8.7109375" style="1"/>
  </cols>
  <sheetData>
    <row r="1" spans="1:24" ht="31.9" customHeight="1" x14ac:dyDescent="0.25"/>
    <row r="2" spans="1:24" ht="66" customHeight="1" thickBot="1" x14ac:dyDescent="0.3">
      <c r="F2" s="1"/>
    </row>
    <row r="3" spans="1:24" ht="43.5" customHeight="1" thickBot="1" x14ac:dyDescent="0.35">
      <c r="A3" s="38" t="s">
        <v>25</v>
      </c>
      <c r="B3" s="39"/>
      <c r="C3" s="58"/>
      <c r="D3" s="133" t="s">
        <v>23</v>
      </c>
      <c r="E3" s="134"/>
      <c r="F3" s="134"/>
      <c r="G3" s="135"/>
      <c r="H3" s="11"/>
      <c r="I3" s="12"/>
      <c r="J3" s="12"/>
      <c r="K3" s="12"/>
      <c r="L3" s="12"/>
      <c r="M3" s="12"/>
      <c r="N3" s="12"/>
      <c r="O3" s="12"/>
      <c r="P3" s="13"/>
      <c r="Q3" s="2"/>
      <c r="R3" s="53" t="s">
        <v>80</v>
      </c>
    </row>
    <row r="4" spans="1:24" ht="21" x14ac:dyDescent="0.35">
      <c r="A4" s="68"/>
      <c r="B4" s="68"/>
      <c r="C4" s="77"/>
      <c r="D4" s="136" t="s">
        <v>21</v>
      </c>
      <c r="E4" s="136"/>
      <c r="F4" s="136"/>
      <c r="G4" s="136"/>
      <c r="H4" s="137" t="s">
        <v>1</v>
      </c>
      <c r="I4" s="136"/>
      <c r="J4" s="136"/>
      <c r="K4" s="136"/>
      <c r="L4" s="136"/>
      <c r="M4" s="136"/>
      <c r="N4" s="136"/>
      <c r="O4" s="138"/>
      <c r="P4" s="68"/>
      <c r="Q4" s="2"/>
      <c r="R4" s="52" t="s">
        <v>71</v>
      </c>
      <c r="S4" s="16" t="s">
        <v>27</v>
      </c>
      <c r="T4" s="16" t="s">
        <v>72</v>
      </c>
      <c r="U4" s="37" t="s">
        <v>73</v>
      </c>
    </row>
    <row r="5" spans="1:24" ht="28.9" customHeight="1" x14ac:dyDescent="0.35">
      <c r="A5" s="78"/>
      <c r="B5" s="78"/>
      <c r="C5" s="79"/>
      <c r="D5" s="80" t="s">
        <v>26</v>
      </c>
      <c r="E5" s="81" t="s">
        <v>12</v>
      </c>
      <c r="F5" s="81" t="s">
        <v>13</v>
      </c>
      <c r="G5" s="81" t="s">
        <v>11</v>
      </c>
      <c r="H5" s="139" t="s">
        <v>18</v>
      </c>
      <c r="I5" s="140"/>
      <c r="J5" s="140"/>
      <c r="K5" s="82" t="s">
        <v>2</v>
      </c>
      <c r="L5" s="82" t="s">
        <v>3</v>
      </c>
      <c r="M5" s="140" t="s">
        <v>4</v>
      </c>
      <c r="N5" s="140"/>
      <c r="O5" s="141"/>
      <c r="P5" s="83" t="s">
        <v>0</v>
      </c>
      <c r="Q5" s="2"/>
      <c r="R5" s="62">
        <v>180</v>
      </c>
      <c r="S5" s="62">
        <v>450</v>
      </c>
      <c r="T5" s="62">
        <v>45</v>
      </c>
      <c r="U5" s="61">
        <f>R5-T5</f>
        <v>135</v>
      </c>
      <c r="V5" s="4"/>
      <c r="W5" s="4"/>
    </row>
    <row r="6" spans="1:24" ht="18.75" customHeight="1" x14ac:dyDescent="0.25">
      <c r="A6" s="22"/>
      <c r="B6" s="45" t="s">
        <v>88</v>
      </c>
      <c r="C6" s="106" t="s">
        <v>5</v>
      </c>
      <c r="D6" s="107" t="s">
        <v>24</v>
      </c>
      <c r="E6" s="108" t="s">
        <v>82</v>
      </c>
      <c r="F6" s="107" t="s">
        <v>22</v>
      </c>
      <c r="G6" s="107" t="s">
        <v>81</v>
      </c>
      <c r="H6" s="109">
        <v>0.95</v>
      </c>
      <c r="I6" s="110" t="s">
        <v>28</v>
      </c>
      <c r="J6" s="110">
        <v>1</v>
      </c>
      <c r="K6" s="74" t="s">
        <v>78</v>
      </c>
      <c r="L6" s="74" t="s">
        <v>78</v>
      </c>
      <c r="M6" s="74" t="s">
        <v>78</v>
      </c>
      <c r="N6" s="111" t="s">
        <v>28</v>
      </c>
      <c r="O6" s="112" t="s">
        <v>78</v>
      </c>
      <c r="P6" s="113" t="s">
        <v>83</v>
      </c>
      <c r="Q6" s="2"/>
      <c r="R6" s="128" t="s">
        <v>74</v>
      </c>
      <c r="S6" s="131" t="s">
        <v>74</v>
      </c>
      <c r="T6" s="128" t="s">
        <v>75</v>
      </c>
      <c r="U6" s="128" t="s">
        <v>76</v>
      </c>
      <c r="V6" s="4"/>
      <c r="W6" s="4"/>
    </row>
    <row r="7" spans="1:24" x14ac:dyDescent="0.25">
      <c r="A7" s="22"/>
      <c r="B7" s="23"/>
      <c r="C7" s="24" t="s">
        <v>14</v>
      </c>
      <c r="D7" s="14" t="s">
        <v>79</v>
      </c>
      <c r="E7" s="7" t="s">
        <v>113</v>
      </c>
      <c r="F7" s="7" t="s">
        <v>19</v>
      </c>
      <c r="G7" s="40" t="s">
        <v>77</v>
      </c>
      <c r="H7" s="17">
        <v>0.65</v>
      </c>
      <c r="I7" s="17" t="s">
        <v>28</v>
      </c>
      <c r="J7" s="17">
        <v>0.75</v>
      </c>
      <c r="K7" s="8" t="str">
        <f>ROUND((IF(H7&lt;100%,H7*$U$5+$T$5,$R$5)),0)&amp;" til "&amp;ROUND((IF(J7&lt;100%,J7*$U$5+$T$5,$R$5)),0)</f>
        <v>133 til 146</v>
      </c>
      <c r="L7" s="8" t="str">
        <f t="shared" ref="L7:L41" si="0">ROUND(H7*$S$5*$H7,0)&amp;" til "&amp;ROUND(J7*$S$5*$J7,0)</f>
        <v>190 til 253</v>
      </c>
      <c r="M7" s="18">
        <f t="shared" ref="M7:M41" si="1">IF((H7*$S$5*$H7)=0,0,((2.8/(H7*$S$5*$H7))^(1/3)*500/86400))</f>
        <v>1.41849953125105E-3</v>
      </c>
      <c r="N7" s="18" t="s">
        <v>28</v>
      </c>
      <c r="O7" s="9">
        <f t="shared" ref="O7:O41" si="2">IF((J7*$S$5*$H7)=0,0,((2.8/(J7*$S$5*$J7))^(1/3)*500/86400))</f>
        <v>1.289428481215171E-3</v>
      </c>
      <c r="P7" s="44"/>
      <c r="Q7" s="2"/>
      <c r="R7" s="130"/>
      <c r="S7" s="132"/>
      <c r="T7" s="129"/>
      <c r="U7" s="129"/>
      <c r="V7" s="4"/>
      <c r="W7" s="4"/>
    </row>
    <row r="8" spans="1:24" ht="30" x14ac:dyDescent="0.25">
      <c r="A8" s="22"/>
      <c r="B8" s="23"/>
      <c r="C8" s="69" t="s">
        <v>15</v>
      </c>
      <c r="D8" s="88" t="s">
        <v>17</v>
      </c>
      <c r="E8" s="71" t="s">
        <v>89</v>
      </c>
      <c r="F8" s="71" t="s">
        <v>93</v>
      </c>
      <c r="G8" s="71" t="s">
        <v>87</v>
      </c>
      <c r="H8" s="84">
        <v>0.85</v>
      </c>
      <c r="I8" s="73" t="s">
        <v>28</v>
      </c>
      <c r="J8" s="73">
        <v>1.05</v>
      </c>
      <c r="K8" s="74" t="str">
        <f t="shared" ref="K8:K9" si="3">ROUND((IF(H8&lt;100%,H8*$U$5+$T$5,$R$5)),0)&amp;" til "&amp;ROUND((IF(J8&lt;100%,J8*$U$5+$T$5,$R$5)),0)</f>
        <v>160 til 180</v>
      </c>
      <c r="L8" s="74" t="str">
        <f t="shared" si="0"/>
        <v>325 til 496</v>
      </c>
      <c r="M8" s="75">
        <f t="shared" si="1"/>
        <v>1.1862024514751866E-3</v>
      </c>
      <c r="N8" s="75" t="s">
        <v>28</v>
      </c>
      <c r="O8" s="76">
        <f t="shared" si="2"/>
        <v>1.0303352739573014E-3</v>
      </c>
      <c r="P8" s="85" t="s">
        <v>96</v>
      </c>
      <c r="Q8" s="2"/>
      <c r="R8" s="59"/>
      <c r="S8" s="60"/>
      <c r="T8" s="129"/>
      <c r="U8" s="129"/>
      <c r="V8" s="4"/>
      <c r="W8" s="4"/>
    </row>
    <row r="9" spans="1:24" x14ac:dyDescent="0.25">
      <c r="A9" s="22"/>
      <c r="B9" s="23"/>
      <c r="C9" s="69"/>
      <c r="D9" s="88" t="s">
        <v>10</v>
      </c>
      <c r="E9" s="71" t="s">
        <v>90</v>
      </c>
      <c r="F9" s="71"/>
      <c r="G9" s="71">
        <v>20</v>
      </c>
      <c r="H9" s="84">
        <v>0.65</v>
      </c>
      <c r="I9" s="73" t="s">
        <v>28</v>
      </c>
      <c r="J9" s="92">
        <v>0.7</v>
      </c>
      <c r="K9" s="93" t="str">
        <f t="shared" si="3"/>
        <v>133 til 140</v>
      </c>
      <c r="L9" s="93" t="str">
        <f t="shared" si="0"/>
        <v>190 til 221</v>
      </c>
      <c r="M9" s="94">
        <f t="shared" si="1"/>
        <v>1.41849953125105E-3</v>
      </c>
      <c r="N9" s="94" t="s">
        <v>28</v>
      </c>
      <c r="O9" s="95">
        <f t="shared" si="2"/>
        <v>1.3501211511867319E-3</v>
      </c>
      <c r="P9" s="96"/>
      <c r="Q9" s="2"/>
      <c r="R9" s="59"/>
      <c r="S9" s="60"/>
      <c r="T9" s="130"/>
      <c r="U9" s="130"/>
      <c r="V9" s="6"/>
      <c r="W9" s="6"/>
      <c r="X9" s="6"/>
    </row>
    <row r="10" spans="1:24" ht="60" x14ac:dyDescent="0.25">
      <c r="A10" s="22"/>
      <c r="B10" s="45" t="s">
        <v>91</v>
      </c>
      <c r="C10" s="46" t="s">
        <v>5</v>
      </c>
      <c r="D10" s="47" t="s">
        <v>17</v>
      </c>
      <c r="E10" s="54" t="s">
        <v>97</v>
      </c>
      <c r="F10" s="47" t="s">
        <v>19</v>
      </c>
      <c r="G10" s="47" t="s">
        <v>98</v>
      </c>
      <c r="H10" s="48">
        <v>0.9</v>
      </c>
      <c r="I10" s="49" t="s">
        <v>28</v>
      </c>
      <c r="J10" s="17">
        <v>1.05</v>
      </c>
      <c r="K10" s="8" t="str">
        <f>ROUND((IF(H10&lt;100%,H10*$U$5+$T$5,$R$5)),0)&amp;" til "&amp;ROUND((IF(J10&lt;100%,J10*$U$5+$T$5,$R$5)),0)</f>
        <v>167 til 180</v>
      </c>
      <c r="L10" s="8" t="str">
        <f t="shared" si="0"/>
        <v>365 til 496</v>
      </c>
      <c r="M10" s="18">
        <f t="shared" si="1"/>
        <v>1.1418518540928508E-3</v>
      </c>
      <c r="N10" s="18" t="s">
        <v>28</v>
      </c>
      <c r="O10" s="9">
        <f t="shared" si="2"/>
        <v>1.0303352739573014E-3</v>
      </c>
      <c r="P10" s="56" t="s">
        <v>99</v>
      </c>
      <c r="Q10" s="2"/>
      <c r="R10" s="59"/>
      <c r="S10" s="59"/>
      <c r="T10" s="91"/>
      <c r="U10" s="91"/>
      <c r="V10" s="6"/>
      <c r="W10" s="6"/>
      <c r="X10" s="6"/>
    </row>
    <row r="11" spans="1:24" ht="30" x14ac:dyDescent="0.25">
      <c r="A11" s="22"/>
      <c r="B11" s="23"/>
      <c r="C11" s="70" t="s">
        <v>14</v>
      </c>
      <c r="D11" s="118" t="s">
        <v>79</v>
      </c>
      <c r="E11" s="71" t="s">
        <v>114</v>
      </c>
      <c r="F11" s="71" t="s">
        <v>19</v>
      </c>
      <c r="G11" s="72" t="s">
        <v>77</v>
      </c>
      <c r="H11" s="73">
        <v>0.65</v>
      </c>
      <c r="I11" s="73" t="s">
        <v>28</v>
      </c>
      <c r="J11" s="73">
        <v>0.75</v>
      </c>
      <c r="K11" s="74" t="str">
        <f>ROUND((IF(H11&lt;100%,H11*$U$5+$T$5,$R$5)),0)&amp;" til "&amp;ROUND((IF(J11&lt;100%,J11*$U$5+$T$5,$R$5)),0)</f>
        <v>133 til 146</v>
      </c>
      <c r="L11" s="74" t="str">
        <f t="shared" si="0"/>
        <v>190 til 253</v>
      </c>
      <c r="M11" s="75">
        <f t="shared" si="1"/>
        <v>1.41849953125105E-3</v>
      </c>
      <c r="N11" s="75" t="s">
        <v>28</v>
      </c>
      <c r="O11" s="76">
        <f t="shared" si="2"/>
        <v>1.289428481215171E-3</v>
      </c>
      <c r="P11" s="87" t="s">
        <v>85</v>
      </c>
      <c r="Q11" s="2"/>
      <c r="R11" s="59"/>
      <c r="S11" s="59"/>
      <c r="T11" s="91"/>
      <c r="U11" s="91"/>
      <c r="V11" s="6"/>
      <c r="W11" s="6"/>
    </row>
    <row r="12" spans="1:24" ht="30" x14ac:dyDescent="0.25">
      <c r="A12" s="22"/>
      <c r="B12" s="23"/>
      <c r="C12" s="23" t="s">
        <v>15</v>
      </c>
      <c r="D12" s="97" t="s">
        <v>17</v>
      </c>
      <c r="E12" s="7" t="s">
        <v>92</v>
      </c>
      <c r="F12" s="7" t="s">
        <v>93</v>
      </c>
      <c r="G12" s="7" t="s">
        <v>87</v>
      </c>
      <c r="H12" s="98">
        <v>0.85</v>
      </c>
      <c r="I12" s="17" t="s">
        <v>28</v>
      </c>
      <c r="J12" s="17">
        <v>1.05</v>
      </c>
      <c r="K12" s="8" t="str">
        <f t="shared" ref="K12:K15" si="4">ROUND((IF(H12&lt;100%,H12*$U$5+$T$5,$R$5)),0)&amp;" til "&amp;ROUND((IF(J12&lt;100%,J12*$U$5+$T$5,$R$5)),0)</f>
        <v>160 til 180</v>
      </c>
      <c r="L12" s="8" t="str">
        <f t="shared" si="0"/>
        <v>325 til 496</v>
      </c>
      <c r="M12" s="18">
        <f t="shared" si="1"/>
        <v>1.1862024514751866E-3</v>
      </c>
      <c r="N12" s="18" t="s">
        <v>28</v>
      </c>
      <c r="O12" s="9">
        <f t="shared" si="2"/>
        <v>1.0303352739573014E-3</v>
      </c>
      <c r="P12" s="99" t="s">
        <v>96</v>
      </c>
      <c r="Q12" s="2"/>
      <c r="R12" s="2"/>
      <c r="S12" s="2"/>
      <c r="T12" s="2"/>
      <c r="U12" s="2"/>
      <c r="V12" s="91"/>
      <c r="W12" s="6"/>
    </row>
    <row r="13" spans="1:24" x14ac:dyDescent="0.25">
      <c r="A13" s="22"/>
      <c r="B13" s="23"/>
      <c r="C13" s="23"/>
      <c r="D13" s="97" t="s">
        <v>10</v>
      </c>
      <c r="E13" s="7" t="s">
        <v>90</v>
      </c>
      <c r="F13" s="7"/>
      <c r="G13" s="7">
        <v>20</v>
      </c>
      <c r="H13" s="98">
        <v>0.65</v>
      </c>
      <c r="I13" s="17" t="s">
        <v>28</v>
      </c>
      <c r="J13" s="17">
        <v>0.7</v>
      </c>
      <c r="K13" s="15" t="str">
        <f t="shared" si="4"/>
        <v>133 til 140</v>
      </c>
      <c r="L13" s="15" t="str">
        <f t="shared" si="0"/>
        <v>190 til 221</v>
      </c>
      <c r="M13" s="42">
        <f t="shared" si="1"/>
        <v>1.41849953125105E-3</v>
      </c>
      <c r="N13" s="42" t="s">
        <v>28</v>
      </c>
      <c r="O13" s="19">
        <f t="shared" si="2"/>
        <v>1.3501211511867319E-3</v>
      </c>
      <c r="P13" s="100"/>
      <c r="Q13" s="2"/>
      <c r="R13" s="2"/>
      <c r="S13" s="2"/>
      <c r="T13" s="2"/>
      <c r="U13" s="2"/>
      <c r="V13" s="91"/>
      <c r="W13" s="6"/>
    </row>
    <row r="14" spans="1:24" ht="60" x14ac:dyDescent="0.25">
      <c r="A14" s="22"/>
      <c r="B14" s="45" t="s">
        <v>94</v>
      </c>
      <c r="C14" s="106" t="s">
        <v>5</v>
      </c>
      <c r="D14" s="107" t="s">
        <v>17</v>
      </c>
      <c r="E14" s="108" t="s">
        <v>97</v>
      </c>
      <c r="F14" s="107" t="s">
        <v>19</v>
      </c>
      <c r="G14" s="107" t="s">
        <v>98</v>
      </c>
      <c r="H14" s="109">
        <v>0.9</v>
      </c>
      <c r="I14" s="110" t="s">
        <v>28</v>
      </c>
      <c r="J14" s="110">
        <v>1.05</v>
      </c>
      <c r="K14" s="74" t="str">
        <f t="shared" si="4"/>
        <v>167 til 180</v>
      </c>
      <c r="L14" s="74" t="str">
        <f t="shared" si="0"/>
        <v>365 til 496</v>
      </c>
      <c r="M14" s="75">
        <f t="shared" si="1"/>
        <v>1.1418518540928508E-3</v>
      </c>
      <c r="N14" s="75" t="s">
        <v>28</v>
      </c>
      <c r="O14" s="76">
        <f t="shared" si="2"/>
        <v>1.0303352739573014E-3</v>
      </c>
      <c r="P14" s="87" t="s">
        <v>99</v>
      </c>
      <c r="Q14" s="2"/>
      <c r="V14" s="6"/>
      <c r="W14" s="6"/>
    </row>
    <row r="15" spans="1:24" ht="30" x14ac:dyDescent="0.25">
      <c r="A15" s="22"/>
      <c r="B15" s="23"/>
      <c r="C15" s="24" t="s">
        <v>14</v>
      </c>
      <c r="D15" s="14" t="s">
        <v>79</v>
      </c>
      <c r="E15" s="7" t="s">
        <v>115</v>
      </c>
      <c r="F15" s="7" t="s">
        <v>19</v>
      </c>
      <c r="G15" s="40" t="s">
        <v>77</v>
      </c>
      <c r="H15" s="17">
        <v>0.65</v>
      </c>
      <c r="I15" s="17" t="s">
        <v>28</v>
      </c>
      <c r="J15" s="17">
        <v>0.75</v>
      </c>
      <c r="K15" s="8" t="str">
        <f t="shared" si="4"/>
        <v>133 til 146</v>
      </c>
      <c r="L15" s="8" t="str">
        <f t="shared" si="0"/>
        <v>190 til 253</v>
      </c>
      <c r="M15" s="18">
        <f t="shared" si="1"/>
        <v>1.41849953125105E-3</v>
      </c>
      <c r="N15" s="18" t="s">
        <v>28</v>
      </c>
      <c r="O15" s="9">
        <f t="shared" si="2"/>
        <v>1.289428481215171E-3</v>
      </c>
      <c r="P15" s="56" t="s">
        <v>85</v>
      </c>
      <c r="Q15" s="2"/>
    </row>
    <row r="16" spans="1:24" ht="30" x14ac:dyDescent="0.25">
      <c r="A16" s="22"/>
      <c r="B16" s="23"/>
      <c r="C16" s="69" t="s">
        <v>15</v>
      </c>
      <c r="D16" s="88" t="s">
        <v>17</v>
      </c>
      <c r="E16" s="71" t="s">
        <v>102</v>
      </c>
      <c r="F16" s="71" t="s">
        <v>93</v>
      </c>
      <c r="G16" s="71" t="s">
        <v>87</v>
      </c>
      <c r="H16" s="84">
        <v>0.85</v>
      </c>
      <c r="I16" s="73" t="s">
        <v>28</v>
      </c>
      <c r="J16" s="73">
        <v>1.05</v>
      </c>
      <c r="K16" s="74" t="str">
        <f t="shared" ref="K16:K20" si="5">ROUND((IF(H16&lt;100%,H16*$U$5+$T$5,$R$5)),0)&amp;" til "&amp;ROUND((IF(J16&lt;100%,J16*$U$5+$T$5,$R$5)),0)</f>
        <v>160 til 180</v>
      </c>
      <c r="L16" s="74" t="str">
        <f t="shared" si="0"/>
        <v>325 til 496</v>
      </c>
      <c r="M16" s="75">
        <f t="shared" si="1"/>
        <v>1.1862024514751866E-3</v>
      </c>
      <c r="N16" s="75" t="s">
        <v>28</v>
      </c>
      <c r="O16" s="76">
        <f t="shared" si="2"/>
        <v>1.0303352739573014E-3</v>
      </c>
      <c r="P16" s="85" t="s">
        <v>96</v>
      </c>
      <c r="Q16" s="2"/>
      <c r="R16" s="2"/>
    </row>
    <row r="17" spans="1:22" x14ac:dyDescent="0.25">
      <c r="A17" s="22"/>
      <c r="B17" s="23"/>
      <c r="C17" s="69"/>
      <c r="D17" s="88" t="s">
        <v>10</v>
      </c>
      <c r="E17" s="71" t="s">
        <v>90</v>
      </c>
      <c r="F17" s="71"/>
      <c r="G17" s="71">
        <v>20</v>
      </c>
      <c r="H17" s="84">
        <v>0.65</v>
      </c>
      <c r="I17" s="73" t="s">
        <v>28</v>
      </c>
      <c r="J17" s="92">
        <v>0.7</v>
      </c>
      <c r="K17" s="93" t="str">
        <f t="shared" si="5"/>
        <v>133 til 140</v>
      </c>
      <c r="L17" s="93" t="str">
        <f t="shared" si="0"/>
        <v>190 til 221</v>
      </c>
      <c r="M17" s="94">
        <f t="shared" si="1"/>
        <v>1.41849953125105E-3</v>
      </c>
      <c r="N17" s="94" t="s">
        <v>28</v>
      </c>
      <c r="O17" s="95">
        <f t="shared" si="2"/>
        <v>1.3501211511867319E-3</v>
      </c>
      <c r="P17" s="85"/>
      <c r="Q17" s="2"/>
      <c r="R17" s="2"/>
    </row>
    <row r="18" spans="1:22" ht="60" x14ac:dyDescent="0.25">
      <c r="A18" s="22"/>
      <c r="B18" s="45" t="s">
        <v>103</v>
      </c>
      <c r="C18" s="45" t="s">
        <v>5</v>
      </c>
      <c r="D18" s="101" t="s">
        <v>16</v>
      </c>
      <c r="E18" s="54" t="s">
        <v>111</v>
      </c>
      <c r="F18" s="47" t="s">
        <v>20</v>
      </c>
      <c r="G18" s="47">
        <v>22</v>
      </c>
      <c r="H18" s="48">
        <v>0.72499999999999998</v>
      </c>
      <c r="I18" s="49" t="s">
        <v>28</v>
      </c>
      <c r="J18" s="17">
        <v>0.77500000000000002</v>
      </c>
      <c r="K18" s="8" t="str">
        <f t="shared" si="5"/>
        <v>143 til 150</v>
      </c>
      <c r="L18" s="8" t="str">
        <f t="shared" si="0"/>
        <v>237 til 270</v>
      </c>
      <c r="M18" s="18">
        <f t="shared" si="1"/>
        <v>1.3189027182377449E-3</v>
      </c>
      <c r="N18" s="18" t="s">
        <v>28</v>
      </c>
      <c r="O18" s="9">
        <f t="shared" si="2"/>
        <v>1.2615475738340161E-3</v>
      </c>
      <c r="P18" s="63" t="s">
        <v>99</v>
      </c>
      <c r="Q18" s="2"/>
      <c r="R18" s="2"/>
    </row>
    <row r="19" spans="1:22" x14ac:dyDescent="0.25">
      <c r="A19" s="22"/>
      <c r="B19" s="23"/>
      <c r="C19" s="69" t="s">
        <v>14</v>
      </c>
      <c r="D19" s="88" t="s">
        <v>17</v>
      </c>
      <c r="E19" s="86" t="s">
        <v>108</v>
      </c>
      <c r="F19" s="71" t="s">
        <v>20</v>
      </c>
      <c r="G19" s="71">
        <v>26</v>
      </c>
      <c r="H19" s="84">
        <v>0.85</v>
      </c>
      <c r="I19" s="73" t="s">
        <v>28</v>
      </c>
      <c r="J19" s="73">
        <v>0.9</v>
      </c>
      <c r="K19" s="74" t="str">
        <f t="shared" si="5"/>
        <v>160 til 167</v>
      </c>
      <c r="L19" s="74" t="str">
        <f t="shared" si="0"/>
        <v>325 til 365</v>
      </c>
      <c r="M19" s="75">
        <f t="shared" si="1"/>
        <v>1.1862024514751866E-3</v>
      </c>
      <c r="N19" s="75" t="s">
        <v>28</v>
      </c>
      <c r="O19" s="76">
        <f t="shared" si="2"/>
        <v>1.1418518540928508E-3</v>
      </c>
      <c r="P19" s="64"/>
      <c r="Q19" s="2"/>
      <c r="R19" s="2"/>
    </row>
    <row r="20" spans="1:22" x14ac:dyDescent="0.25">
      <c r="A20" s="22"/>
      <c r="B20" s="23"/>
      <c r="C20" s="23" t="s">
        <v>15</v>
      </c>
      <c r="D20" s="114" t="s">
        <v>17</v>
      </c>
      <c r="E20" s="7" t="s">
        <v>100</v>
      </c>
      <c r="F20" s="7" t="s">
        <v>19</v>
      </c>
      <c r="G20" s="115" t="s">
        <v>101</v>
      </c>
      <c r="H20" s="98">
        <v>0.85</v>
      </c>
      <c r="I20" s="17" t="s">
        <v>28</v>
      </c>
      <c r="J20" s="41">
        <v>0.9</v>
      </c>
      <c r="K20" s="15" t="str">
        <f t="shared" si="5"/>
        <v>160 til 167</v>
      </c>
      <c r="L20" s="15" t="str">
        <f t="shared" si="0"/>
        <v>325 til 365</v>
      </c>
      <c r="M20" s="42">
        <f t="shared" si="1"/>
        <v>1.1862024514751866E-3</v>
      </c>
      <c r="N20" s="42" t="s">
        <v>28</v>
      </c>
      <c r="O20" s="19">
        <f t="shared" si="2"/>
        <v>1.1418518540928508E-3</v>
      </c>
      <c r="P20" s="56"/>
      <c r="Q20" s="2"/>
      <c r="R20" s="2"/>
    </row>
    <row r="21" spans="1:22" ht="60" x14ac:dyDescent="0.25">
      <c r="A21" s="22"/>
      <c r="B21" s="45" t="s">
        <v>95</v>
      </c>
      <c r="C21" s="105" t="s">
        <v>5</v>
      </c>
      <c r="D21" s="119" t="s">
        <v>16</v>
      </c>
      <c r="E21" s="108" t="s">
        <v>109</v>
      </c>
      <c r="F21" s="107" t="s">
        <v>20</v>
      </c>
      <c r="G21" s="107">
        <v>22</v>
      </c>
      <c r="H21" s="109">
        <v>0.72499999999999998</v>
      </c>
      <c r="I21" s="110" t="s">
        <v>28</v>
      </c>
      <c r="J21" s="73">
        <v>0.77500000000000002</v>
      </c>
      <c r="K21" s="74" t="str">
        <f t="shared" ref="K21:K23" si="6">ROUND((IF(H21&lt;100%,H21*$U$5+$T$5,$R$5)),0)&amp;" til "&amp;ROUND((IF(J21&lt;100%,J21*$U$5+$T$5,$R$5)),0)</f>
        <v>143 til 150</v>
      </c>
      <c r="L21" s="74" t="str">
        <f t="shared" si="0"/>
        <v>237 til 270</v>
      </c>
      <c r="M21" s="75">
        <f t="shared" si="1"/>
        <v>1.3189027182377449E-3</v>
      </c>
      <c r="N21" s="75" t="s">
        <v>28</v>
      </c>
      <c r="O21" s="76">
        <f t="shared" si="2"/>
        <v>1.2615475738340161E-3</v>
      </c>
      <c r="P21" s="120" t="s">
        <v>99</v>
      </c>
      <c r="Q21" s="2"/>
      <c r="R21" s="2"/>
    </row>
    <row r="22" spans="1:22" x14ac:dyDescent="0.25">
      <c r="A22" s="22"/>
      <c r="B22" s="23"/>
      <c r="C22" s="23" t="s">
        <v>14</v>
      </c>
      <c r="D22" s="97" t="s">
        <v>17</v>
      </c>
      <c r="E22" s="90" t="s">
        <v>112</v>
      </c>
      <c r="F22" s="7" t="s">
        <v>20</v>
      </c>
      <c r="G22" s="7">
        <v>26</v>
      </c>
      <c r="H22" s="98">
        <v>0.85</v>
      </c>
      <c r="I22" s="17" t="s">
        <v>28</v>
      </c>
      <c r="J22" s="17">
        <v>0.9</v>
      </c>
      <c r="K22" s="8" t="str">
        <f t="shared" si="6"/>
        <v>160 til 167</v>
      </c>
      <c r="L22" s="8" t="str">
        <f t="shared" si="0"/>
        <v>325 til 365</v>
      </c>
      <c r="M22" s="18">
        <f t="shared" si="1"/>
        <v>1.1862024514751866E-3</v>
      </c>
      <c r="N22" s="18" t="s">
        <v>28</v>
      </c>
      <c r="O22" s="9">
        <f t="shared" si="2"/>
        <v>1.1418518540928508E-3</v>
      </c>
      <c r="P22" s="2"/>
    </row>
    <row r="23" spans="1:22" x14ac:dyDescent="0.25">
      <c r="A23" s="22"/>
      <c r="B23" s="23"/>
      <c r="C23" s="69" t="s">
        <v>15</v>
      </c>
      <c r="D23" s="102" t="s">
        <v>17</v>
      </c>
      <c r="E23" s="71" t="s">
        <v>100</v>
      </c>
      <c r="F23" s="71" t="s">
        <v>19</v>
      </c>
      <c r="G23" s="89" t="s">
        <v>101</v>
      </c>
      <c r="H23" s="84">
        <v>0.85</v>
      </c>
      <c r="I23" s="73" t="s">
        <v>28</v>
      </c>
      <c r="J23" s="92">
        <v>0.9</v>
      </c>
      <c r="K23" s="93" t="str">
        <f t="shared" si="6"/>
        <v>160 til 167</v>
      </c>
      <c r="L23" s="93" t="str">
        <f t="shared" si="0"/>
        <v>325 til 365</v>
      </c>
      <c r="M23" s="94">
        <f t="shared" si="1"/>
        <v>1.1862024514751866E-3</v>
      </c>
      <c r="N23" s="94" t="s">
        <v>28</v>
      </c>
      <c r="O23" s="95">
        <f t="shared" si="2"/>
        <v>1.1418518540928508E-3</v>
      </c>
      <c r="P23" s="104"/>
    </row>
    <row r="24" spans="1:22" ht="60" x14ac:dyDescent="0.25">
      <c r="A24" s="22"/>
      <c r="B24" s="45" t="s">
        <v>105</v>
      </c>
      <c r="C24" s="45" t="s">
        <v>5</v>
      </c>
      <c r="D24" s="101" t="s">
        <v>16</v>
      </c>
      <c r="E24" s="54" t="s">
        <v>116</v>
      </c>
      <c r="F24" s="47" t="s">
        <v>20</v>
      </c>
      <c r="G24" s="47">
        <v>22</v>
      </c>
      <c r="H24" s="48">
        <v>0.72499999999999998</v>
      </c>
      <c r="I24" s="49" t="s">
        <v>28</v>
      </c>
      <c r="J24" s="49">
        <v>0.77500000000000002</v>
      </c>
      <c r="K24" s="66" t="str">
        <f t="shared" ref="K24:K26" si="7">ROUND((IF(H24&lt;100%,H24*$U$5+$T$5,$R$5)),0)&amp;" til "&amp;ROUND((IF(J24&lt;100%,J24*$U$5+$T$5,$R$5)),0)</f>
        <v>143 til 150</v>
      </c>
      <c r="L24" s="66" t="str">
        <f t="shared" si="0"/>
        <v>237 til 270</v>
      </c>
      <c r="M24" s="50">
        <f t="shared" si="1"/>
        <v>1.3189027182377449E-3</v>
      </c>
      <c r="N24" s="50" t="s">
        <v>28</v>
      </c>
      <c r="O24" s="67">
        <f t="shared" si="2"/>
        <v>1.2615475738340161E-3</v>
      </c>
      <c r="P24" s="63" t="s">
        <v>99</v>
      </c>
    </row>
    <row r="25" spans="1:22" x14ac:dyDescent="0.25">
      <c r="A25" s="22"/>
      <c r="B25" s="23"/>
      <c r="C25" s="69" t="s">
        <v>14</v>
      </c>
      <c r="D25" s="88" t="s">
        <v>17</v>
      </c>
      <c r="E25" s="86" t="s">
        <v>86</v>
      </c>
      <c r="F25" s="71" t="s">
        <v>20</v>
      </c>
      <c r="G25" s="71">
        <v>26</v>
      </c>
      <c r="H25" s="84">
        <v>0.85</v>
      </c>
      <c r="I25" s="73" t="s">
        <v>28</v>
      </c>
      <c r="J25" s="73">
        <v>0.9</v>
      </c>
      <c r="K25" s="74" t="str">
        <f t="shared" si="7"/>
        <v>160 til 167</v>
      </c>
      <c r="L25" s="74" t="str">
        <f t="shared" si="0"/>
        <v>325 til 365</v>
      </c>
      <c r="M25" s="75">
        <f t="shared" si="1"/>
        <v>1.1862024514751866E-3</v>
      </c>
      <c r="N25" s="75" t="s">
        <v>28</v>
      </c>
      <c r="O25" s="76">
        <f t="shared" si="2"/>
        <v>1.1418518540928508E-3</v>
      </c>
      <c r="P25" s="68"/>
      <c r="Q25" s="2"/>
      <c r="R25" s="2"/>
    </row>
    <row r="26" spans="1:22" x14ac:dyDescent="0.25">
      <c r="A26" s="22"/>
      <c r="B26" s="23"/>
      <c r="C26" s="23" t="s">
        <v>15</v>
      </c>
      <c r="D26" s="114" t="s">
        <v>17</v>
      </c>
      <c r="E26" s="7" t="s">
        <v>110</v>
      </c>
      <c r="F26" s="7" t="s">
        <v>19</v>
      </c>
      <c r="G26" s="117" t="s">
        <v>101</v>
      </c>
      <c r="H26" s="51">
        <v>0.85</v>
      </c>
      <c r="I26" s="41" t="s">
        <v>28</v>
      </c>
      <c r="J26" s="41">
        <v>0.9</v>
      </c>
      <c r="K26" s="15" t="str">
        <f t="shared" si="7"/>
        <v>160 til 167</v>
      </c>
      <c r="L26" s="15" t="str">
        <f t="shared" si="0"/>
        <v>325 til 365</v>
      </c>
      <c r="M26" s="42">
        <f t="shared" si="1"/>
        <v>1.1862024514751866E-3</v>
      </c>
      <c r="N26" s="42" t="s">
        <v>28</v>
      </c>
      <c r="O26" s="19">
        <f t="shared" si="2"/>
        <v>1.1418518540928508E-3</v>
      </c>
      <c r="P26" s="116"/>
      <c r="Q26" s="2"/>
      <c r="R26" s="25"/>
      <c r="S26" s="25"/>
      <c r="T26" s="25"/>
      <c r="U26" s="21"/>
      <c r="V26" s="2"/>
    </row>
    <row r="27" spans="1:22" ht="60" x14ac:dyDescent="0.25">
      <c r="A27" s="22"/>
      <c r="B27" s="45" t="s">
        <v>106</v>
      </c>
      <c r="C27" s="105" t="s">
        <v>5</v>
      </c>
      <c r="D27" s="119" t="s">
        <v>16</v>
      </c>
      <c r="E27" s="108" t="s">
        <v>117</v>
      </c>
      <c r="F27" s="107" t="s">
        <v>20</v>
      </c>
      <c r="G27" s="71">
        <v>22</v>
      </c>
      <c r="H27" s="84">
        <v>0.72499999999999998</v>
      </c>
      <c r="I27" s="73" t="s">
        <v>28</v>
      </c>
      <c r="J27" s="73">
        <v>0.77500000000000002</v>
      </c>
      <c r="K27" s="74" t="str">
        <f t="shared" ref="K27:K29" si="8">ROUND((IF(H27&lt;100%,H27*$U$5+$T$5,$R$5)),0)&amp;" til "&amp;ROUND((IF(J27&lt;100%,J27*$U$5+$T$5,$R$5)),0)</f>
        <v>143 til 150</v>
      </c>
      <c r="L27" s="74" t="str">
        <f t="shared" si="0"/>
        <v>237 til 270</v>
      </c>
      <c r="M27" s="75">
        <f t="shared" si="1"/>
        <v>1.3189027182377449E-3</v>
      </c>
      <c r="N27" s="75" t="s">
        <v>28</v>
      </c>
      <c r="O27" s="76">
        <f t="shared" si="2"/>
        <v>1.2615475738340161E-3</v>
      </c>
      <c r="P27" s="87" t="s">
        <v>99</v>
      </c>
      <c r="Q27" s="2"/>
      <c r="R27" s="2"/>
      <c r="S27" s="25"/>
      <c r="T27" s="127"/>
      <c r="U27" s="127"/>
      <c r="V27" s="2"/>
    </row>
    <row r="28" spans="1:22" x14ac:dyDescent="0.25">
      <c r="A28" s="22"/>
      <c r="B28" s="23"/>
      <c r="C28" s="23" t="s">
        <v>14</v>
      </c>
      <c r="D28" s="97" t="s">
        <v>17</v>
      </c>
      <c r="E28" s="90" t="s">
        <v>118</v>
      </c>
      <c r="F28" s="7" t="s">
        <v>20</v>
      </c>
      <c r="G28" s="7">
        <v>26</v>
      </c>
      <c r="H28" s="98">
        <v>0.85</v>
      </c>
      <c r="I28" s="17" t="s">
        <v>28</v>
      </c>
      <c r="J28" s="17">
        <v>0.9</v>
      </c>
      <c r="K28" s="8" t="str">
        <f t="shared" si="8"/>
        <v>160 til 167</v>
      </c>
      <c r="L28" s="8" t="str">
        <f t="shared" si="0"/>
        <v>325 til 365</v>
      </c>
      <c r="M28" s="18">
        <f t="shared" si="1"/>
        <v>1.1862024514751866E-3</v>
      </c>
      <c r="N28" s="18" t="s">
        <v>28</v>
      </c>
      <c r="O28" s="9">
        <f t="shared" si="2"/>
        <v>1.1418518540928508E-3</v>
      </c>
      <c r="P28" s="2"/>
      <c r="Q28" s="2"/>
      <c r="R28" s="2"/>
      <c r="S28" s="43"/>
      <c r="T28" s="127"/>
      <c r="U28" s="127"/>
      <c r="V28" s="2"/>
    </row>
    <row r="29" spans="1:22" x14ac:dyDescent="0.25">
      <c r="A29" s="22"/>
      <c r="B29" s="23"/>
      <c r="C29" s="69" t="s">
        <v>15</v>
      </c>
      <c r="D29" s="102" t="s">
        <v>17</v>
      </c>
      <c r="E29" s="71" t="s">
        <v>110</v>
      </c>
      <c r="F29" s="71" t="s">
        <v>19</v>
      </c>
      <c r="G29" s="89" t="s">
        <v>101</v>
      </c>
      <c r="H29" s="84">
        <v>0.85</v>
      </c>
      <c r="I29" s="73" t="s">
        <v>28</v>
      </c>
      <c r="J29" s="73">
        <v>0.9</v>
      </c>
      <c r="K29" s="93" t="str">
        <f t="shared" si="8"/>
        <v>160 til 167</v>
      </c>
      <c r="L29" s="93" t="str">
        <f t="shared" si="0"/>
        <v>325 til 365</v>
      </c>
      <c r="M29" s="94">
        <f t="shared" si="1"/>
        <v>1.1862024514751866E-3</v>
      </c>
      <c r="N29" s="94" t="s">
        <v>28</v>
      </c>
      <c r="O29" s="95">
        <f t="shared" si="2"/>
        <v>1.1418518540928508E-3</v>
      </c>
      <c r="P29" s="104"/>
      <c r="Q29" s="2"/>
      <c r="R29" s="2"/>
      <c r="S29" s="2"/>
      <c r="T29" s="2"/>
      <c r="U29" s="2"/>
      <c r="V29" s="2"/>
    </row>
    <row r="30" spans="1:22" ht="60" x14ac:dyDescent="0.25">
      <c r="A30" s="22"/>
      <c r="B30" s="45" t="s">
        <v>107</v>
      </c>
      <c r="C30" s="45" t="s">
        <v>5</v>
      </c>
      <c r="D30" s="101" t="s">
        <v>16</v>
      </c>
      <c r="E30" s="54" t="s">
        <v>117</v>
      </c>
      <c r="F30" s="47" t="s">
        <v>20</v>
      </c>
      <c r="G30" s="121">
        <v>22</v>
      </c>
      <c r="H30" s="48">
        <v>0.72499999999999998</v>
      </c>
      <c r="I30" s="49" t="s">
        <v>28</v>
      </c>
      <c r="J30" s="49">
        <v>0.77500000000000002</v>
      </c>
      <c r="K30" s="8" t="str">
        <f t="shared" ref="K30:K32" si="9">ROUND((IF(H30&lt;100%,H30*$U$5+$T$5,$R$5)),0)&amp;" til "&amp;ROUND((IF(J30&lt;100%,J30*$U$5+$T$5,$R$5)),0)</f>
        <v>143 til 150</v>
      </c>
      <c r="L30" s="8" t="str">
        <f t="shared" si="0"/>
        <v>237 til 270</v>
      </c>
      <c r="M30" s="18">
        <f t="shared" si="1"/>
        <v>1.3189027182377449E-3</v>
      </c>
      <c r="N30" s="18" t="s">
        <v>28</v>
      </c>
      <c r="O30" s="9">
        <f t="shared" si="2"/>
        <v>1.2615475738340161E-3</v>
      </c>
      <c r="P30" s="56" t="s">
        <v>99</v>
      </c>
      <c r="Q30" s="2"/>
      <c r="R30" s="2"/>
      <c r="S30" s="2"/>
      <c r="T30" s="2"/>
      <c r="U30" s="2"/>
      <c r="V30" s="2"/>
    </row>
    <row r="31" spans="1:22" x14ac:dyDescent="0.25">
      <c r="A31" s="22"/>
      <c r="B31" s="23"/>
      <c r="C31" s="69" t="s">
        <v>14</v>
      </c>
      <c r="D31" s="88" t="s">
        <v>17</v>
      </c>
      <c r="E31" s="86" t="s">
        <v>119</v>
      </c>
      <c r="F31" s="71" t="s">
        <v>20</v>
      </c>
      <c r="G31" s="72">
        <v>26</v>
      </c>
      <c r="H31" s="84">
        <v>0.85</v>
      </c>
      <c r="I31" s="73" t="s">
        <v>28</v>
      </c>
      <c r="J31" s="73">
        <v>0.9</v>
      </c>
      <c r="K31" s="74" t="str">
        <f t="shared" si="9"/>
        <v>160 til 167</v>
      </c>
      <c r="L31" s="74" t="str">
        <f t="shared" si="0"/>
        <v>325 til 365</v>
      </c>
      <c r="M31" s="75">
        <f t="shared" si="1"/>
        <v>1.1862024514751866E-3</v>
      </c>
      <c r="N31" s="75" t="s">
        <v>28</v>
      </c>
      <c r="O31" s="76">
        <f t="shared" si="2"/>
        <v>1.1418518540928508E-3</v>
      </c>
      <c r="P31" s="68"/>
      <c r="Q31" s="2"/>
      <c r="R31" s="2"/>
      <c r="S31" s="2"/>
      <c r="T31" s="2"/>
      <c r="U31" s="2"/>
      <c r="V31" s="2"/>
    </row>
    <row r="32" spans="1:22" x14ac:dyDescent="0.25">
      <c r="A32" s="22"/>
      <c r="B32" s="23"/>
      <c r="C32" s="23" t="s">
        <v>15</v>
      </c>
      <c r="D32" s="55" t="s">
        <v>17</v>
      </c>
      <c r="E32" s="7" t="s">
        <v>120</v>
      </c>
      <c r="F32" s="7" t="s">
        <v>19</v>
      </c>
      <c r="G32" s="117" t="s">
        <v>84</v>
      </c>
      <c r="H32" s="51">
        <v>0.875</v>
      </c>
      <c r="I32" s="41" t="s">
        <v>28</v>
      </c>
      <c r="J32" s="41">
        <v>0.92500000000000004</v>
      </c>
      <c r="K32" s="15" t="str">
        <f t="shared" si="9"/>
        <v>163 til 170</v>
      </c>
      <c r="L32" s="15" t="str">
        <f t="shared" si="0"/>
        <v>345 til 385</v>
      </c>
      <c r="M32" s="42">
        <f t="shared" si="1"/>
        <v>1.1634991375449907E-3</v>
      </c>
      <c r="N32" s="42" t="s">
        <v>28</v>
      </c>
      <c r="O32" s="19">
        <f t="shared" si="2"/>
        <v>1.1211841404643245E-3</v>
      </c>
      <c r="P32" s="116"/>
      <c r="Q32" s="2"/>
      <c r="R32" s="2"/>
      <c r="S32" s="2"/>
      <c r="T32" s="2"/>
      <c r="U32" s="2"/>
      <c r="V32" s="2"/>
    </row>
    <row r="33" spans="1:18" ht="60" x14ac:dyDescent="0.25">
      <c r="A33" s="22"/>
      <c r="B33" s="45" t="s">
        <v>104</v>
      </c>
      <c r="C33" s="105" t="s">
        <v>5</v>
      </c>
      <c r="D33" s="119" t="s">
        <v>16</v>
      </c>
      <c r="E33" s="108" t="s">
        <v>123</v>
      </c>
      <c r="F33" s="107" t="s">
        <v>20</v>
      </c>
      <c r="G33" s="72">
        <v>22</v>
      </c>
      <c r="H33" s="84">
        <v>0.72499999999999998</v>
      </c>
      <c r="I33" s="73" t="s">
        <v>28</v>
      </c>
      <c r="J33" s="73">
        <v>0.77500000000000002</v>
      </c>
      <c r="K33" s="74" t="str">
        <f t="shared" ref="K33:K35" si="10">ROUND((IF(H33&lt;100%,H33*$U$5+$T$5,$R$5)),0)&amp;" til "&amp;ROUND((IF(J33&lt;100%,J33*$U$5+$T$5,$R$5)),0)</f>
        <v>143 til 150</v>
      </c>
      <c r="L33" s="74" t="str">
        <f t="shared" si="0"/>
        <v>237 til 270</v>
      </c>
      <c r="M33" s="75">
        <f t="shared" si="1"/>
        <v>1.3189027182377449E-3</v>
      </c>
      <c r="N33" s="75" t="s">
        <v>28</v>
      </c>
      <c r="O33" s="76">
        <f t="shared" si="2"/>
        <v>1.2615475738340161E-3</v>
      </c>
      <c r="P33" s="87" t="s">
        <v>99</v>
      </c>
      <c r="Q33" s="2"/>
      <c r="R33" s="2"/>
    </row>
    <row r="34" spans="1:18" x14ac:dyDescent="0.25">
      <c r="A34" s="22"/>
      <c r="B34" s="23"/>
      <c r="C34" s="23" t="s">
        <v>14</v>
      </c>
      <c r="D34" s="97" t="s">
        <v>17</v>
      </c>
      <c r="E34" s="90" t="s">
        <v>108</v>
      </c>
      <c r="F34" s="7" t="s">
        <v>20</v>
      </c>
      <c r="G34" s="40">
        <v>28</v>
      </c>
      <c r="H34" s="98">
        <v>0.875</v>
      </c>
      <c r="I34" s="17" t="s">
        <v>28</v>
      </c>
      <c r="J34" s="17">
        <v>0.92500000000000004</v>
      </c>
      <c r="K34" s="8" t="str">
        <f t="shared" si="10"/>
        <v>163 til 170</v>
      </c>
      <c r="L34" s="8" t="str">
        <f t="shared" si="0"/>
        <v>345 til 385</v>
      </c>
      <c r="M34" s="18">
        <f t="shared" si="1"/>
        <v>1.1634991375449907E-3</v>
      </c>
      <c r="N34" s="18" t="s">
        <v>28</v>
      </c>
      <c r="O34" s="9">
        <f t="shared" si="2"/>
        <v>1.1211841404643245E-3</v>
      </c>
      <c r="P34" s="2"/>
      <c r="Q34" s="2"/>
      <c r="R34" s="2"/>
    </row>
    <row r="35" spans="1:18" x14ac:dyDescent="0.25">
      <c r="A35" s="22"/>
      <c r="B35" s="23"/>
      <c r="C35" s="69" t="s">
        <v>15</v>
      </c>
      <c r="D35" s="102" t="s">
        <v>17</v>
      </c>
      <c r="E35" s="71" t="s">
        <v>122</v>
      </c>
      <c r="F35" s="71" t="s">
        <v>19</v>
      </c>
      <c r="G35" s="89" t="s">
        <v>84</v>
      </c>
      <c r="H35" s="103">
        <v>0.875</v>
      </c>
      <c r="I35" s="92" t="s">
        <v>28</v>
      </c>
      <c r="J35" s="92">
        <v>0.92500000000000004</v>
      </c>
      <c r="K35" s="93" t="str">
        <f t="shared" si="10"/>
        <v>163 til 170</v>
      </c>
      <c r="L35" s="93" t="str">
        <f t="shared" si="0"/>
        <v>345 til 385</v>
      </c>
      <c r="M35" s="94">
        <f t="shared" si="1"/>
        <v>1.1634991375449907E-3</v>
      </c>
      <c r="N35" s="94" t="s">
        <v>28</v>
      </c>
      <c r="O35" s="95">
        <f t="shared" si="2"/>
        <v>1.1211841404643245E-3</v>
      </c>
      <c r="P35" s="104"/>
      <c r="Q35" s="2"/>
      <c r="R35" s="2"/>
    </row>
    <row r="36" spans="1:18" ht="60" x14ac:dyDescent="0.25">
      <c r="B36" s="45" t="s">
        <v>121</v>
      </c>
      <c r="C36" s="45" t="s">
        <v>5</v>
      </c>
      <c r="D36" s="101" t="s">
        <v>16</v>
      </c>
      <c r="E36" s="54" t="s">
        <v>123</v>
      </c>
      <c r="F36" s="47" t="s">
        <v>20</v>
      </c>
      <c r="G36" s="121">
        <v>22</v>
      </c>
      <c r="H36" s="98">
        <v>0.72499999999999998</v>
      </c>
      <c r="I36" s="17" t="s">
        <v>28</v>
      </c>
      <c r="J36" s="17">
        <v>0.77500000000000002</v>
      </c>
      <c r="K36" s="8" t="str">
        <f t="shared" ref="K36:K38" si="11">ROUND((IF(H36&lt;100%,H36*$U$5+$T$5,$R$5)),0)&amp;" til "&amp;ROUND((IF(J36&lt;100%,J36*$U$5+$T$5,$R$5)),0)</f>
        <v>143 til 150</v>
      </c>
      <c r="L36" s="8" t="str">
        <f t="shared" si="0"/>
        <v>237 til 270</v>
      </c>
      <c r="M36" s="18">
        <f t="shared" si="1"/>
        <v>1.3189027182377449E-3</v>
      </c>
      <c r="N36" s="18" t="s">
        <v>28</v>
      </c>
      <c r="O36" s="9">
        <f t="shared" si="2"/>
        <v>1.2615475738340161E-3</v>
      </c>
      <c r="P36" s="56" t="s">
        <v>99</v>
      </c>
      <c r="Q36" s="2"/>
      <c r="R36" s="2"/>
    </row>
    <row r="37" spans="1:18" x14ac:dyDescent="0.25">
      <c r="B37" s="23"/>
      <c r="C37" s="69" t="s">
        <v>14</v>
      </c>
      <c r="D37" s="88" t="s">
        <v>17</v>
      </c>
      <c r="E37" s="86" t="s">
        <v>112</v>
      </c>
      <c r="F37" s="71" t="s">
        <v>20</v>
      </c>
      <c r="G37" s="72">
        <v>28</v>
      </c>
      <c r="H37" s="84">
        <v>0.875</v>
      </c>
      <c r="I37" s="73" t="s">
        <v>28</v>
      </c>
      <c r="J37" s="73">
        <v>0.92500000000000004</v>
      </c>
      <c r="K37" s="74" t="str">
        <f t="shared" si="11"/>
        <v>163 til 170</v>
      </c>
      <c r="L37" s="74" t="str">
        <f t="shared" si="0"/>
        <v>345 til 385</v>
      </c>
      <c r="M37" s="75">
        <f t="shared" si="1"/>
        <v>1.1634991375449907E-3</v>
      </c>
      <c r="N37" s="75" t="s">
        <v>28</v>
      </c>
      <c r="O37" s="76">
        <f t="shared" si="2"/>
        <v>1.1211841404643245E-3</v>
      </c>
      <c r="P37" s="64"/>
      <c r="Q37" s="2"/>
      <c r="R37" s="2"/>
    </row>
    <row r="38" spans="1:18" x14ac:dyDescent="0.25">
      <c r="B38" s="23"/>
      <c r="C38" s="23" t="s">
        <v>15</v>
      </c>
      <c r="D38" s="114" t="s">
        <v>17</v>
      </c>
      <c r="E38" s="7" t="s">
        <v>124</v>
      </c>
      <c r="F38" s="7" t="s">
        <v>19</v>
      </c>
      <c r="G38" s="115" t="s">
        <v>125</v>
      </c>
      <c r="H38" s="98">
        <v>0.88</v>
      </c>
      <c r="I38" s="17" t="s">
        <v>28</v>
      </c>
      <c r="J38" s="17">
        <v>0.94</v>
      </c>
      <c r="K38" s="8" t="str">
        <f t="shared" si="11"/>
        <v>164 til 172</v>
      </c>
      <c r="L38" s="8" t="str">
        <f t="shared" si="0"/>
        <v>348 til 398</v>
      </c>
      <c r="M38" s="18">
        <f t="shared" si="1"/>
        <v>1.1590877597891316E-3</v>
      </c>
      <c r="N38" s="18" t="s">
        <v>28</v>
      </c>
      <c r="O38" s="9">
        <f t="shared" si="2"/>
        <v>1.109224700462334E-3</v>
      </c>
      <c r="P38" s="56"/>
      <c r="Q38" s="2"/>
      <c r="R38" s="2"/>
    </row>
    <row r="39" spans="1:18" ht="60" x14ac:dyDescent="0.25">
      <c r="B39" s="45" t="s">
        <v>126</v>
      </c>
      <c r="C39" s="105" t="s">
        <v>5</v>
      </c>
      <c r="D39" s="119" t="s">
        <v>16</v>
      </c>
      <c r="E39" s="108" t="s">
        <v>123</v>
      </c>
      <c r="F39" s="107" t="s">
        <v>20</v>
      </c>
      <c r="G39" s="122">
        <v>22</v>
      </c>
      <c r="H39" s="109">
        <v>0.72499999999999998</v>
      </c>
      <c r="I39" s="110" t="s">
        <v>28</v>
      </c>
      <c r="J39" s="110">
        <v>0.77500000000000002</v>
      </c>
      <c r="K39" s="123" t="str">
        <f t="shared" ref="K39:K41" si="12">ROUND((IF(H39&lt;100%,H39*$U$5+$T$5,$R$5)),0)&amp;" til "&amp;ROUND((IF(J39&lt;100%,J39*$U$5+$T$5,$R$5)),0)</f>
        <v>143 til 150</v>
      </c>
      <c r="L39" s="123" t="str">
        <f t="shared" si="0"/>
        <v>237 til 270</v>
      </c>
      <c r="M39" s="111">
        <f t="shared" si="1"/>
        <v>1.3189027182377449E-3</v>
      </c>
      <c r="N39" s="111" t="s">
        <v>28</v>
      </c>
      <c r="O39" s="124">
        <f t="shared" si="2"/>
        <v>1.2615475738340161E-3</v>
      </c>
      <c r="P39" s="120" t="s">
        <v>99</v>
      </c>
      <c r="Q39" s="2"/>
      <c r="R39" s="2"/>
    </row>
    <row r="40" spans="1:18" x14ac:dyDescent="0.25">
      <c r="B40" s="23"/>
      <c r="C40" s="23" t="s">
        <v>14</v>
      </c>
      <c r="D40" s="97" t="s">
        <v>17</v>
      </c>
      <c r="E40" s="90" t="s">
        <v>86</v>
      </c>
      <c r="F40" s="7" t="s">
        <v>20</v>
      </c>
      <c r="G40" s="40">
        <v>28</v>
      </c>
      <c r="H40" s="98">
        <v>0.875</v>
      </c>
      <c r="I40" s="17" t="s">
        <v>28</v>
      </c>
      <c r="J40" s="17">
        <v>0.92500000000000004</v>
      </c>
      <c r="K40" s="8" t="str">
        <f t="shared" si="12"/>
        <v>163 til 170</v>
      </c>
      <c r="L40" s="8" t="str">
        <f t="shared" si="0"/>
        <v>345 til 385</v>
      </c>
      <c r="M40" s="18">
        <f t="shared" si="1"/>
        <v>1.1634991375449907E-3</v>
      </c>
      <c r="N40" s="18" t="s">
        <v>28</v>
      </c>
      <c r="O40" s="9">
        <f t="shared" si="2"/>
        <v>1.1211841404643245E-3</v>
      </c>
      <c r="P40" s="2"/>
      <c r="Q40" s="2"/>
      <c r="R40" s="2"/>
    </row>
    <row r="41" spans="1:18" x14ac:dyDescent="0.25">
      <c r="B41" s="142"/>
      <c r="C41" s="143" t="s">
        <v>15</v>
      </c>
      <c r="D41" s="144" t="s">
        <v>17</v>
      </c>
      <c r="E41" s="145" t="s">
        <v>124</v>
      </c>
      <c r="F41" s="145" t="s">
        <v>19</v>
      </c>
      <c r="G41" s="146" t="s">
        <v>125</v>
      </c>
      <c r="H41" s="103">
        <v>0.88</v>
      </c>
      <c r="I41" s="92" t="s">
        <v>28</v>
      </c>
      <c r="J41" s="92">
        <v>0.94</v>
      </c>
      <c r="K41" s="93" t="str">
        <f t="shared" si="12"/>
        <v>164 til 172</v>
      </c>
      <c r="L41" s="93" t="str">
        <f t="shared" si="0"/>
        <v>348 til 398</v>
      </c>
      <c r="M41" s="94">
        <f t="shared" si="1"/>
        <v>1.1590877597891316E-3</v>
      </c>
      <c r="N41" s="94" t="s">
        <v>28</v>
      </c>
      <c r="O41" s="95">
        <f t="shared" si="2"/>
        <v>1.109224700462334E-3</v>
      </c>
      <c r="P41" s="104"/>
    </row>
    <row r="56" spans="2:16" x14ac:dyDescent="0.25">
      <c r="B56" s="44"/>
      <c r="C56" s="23"/>
      <c r="D56" s="60"/>
      <c r="E56" s="7"/>
      <c r="F56" s="7"/>
      <c r="G56" s="7"/>
      <c r="H56" s="17"/>
      <c r="I56" s="17"/>
      <c r="J56" s="17"/>
      <c r="K56" s="8"/>
      <c r="L56" s="8"/>
      <c r="M56" s="18"/>
      <c r="N56" s="18"/>
      <c r="O56" s="18"/>
      <c r="P56" s="44"/>
    </row>
    <row r="57" spans="2:16" x14ac:dyDescent="0.25">
      <c r="B57" s="2"/>
      <c r="C57" s="59"/>
      <c r="D57" s="2"/>
      <c r="E57" s="2"/>
      <c r="F57" s="65"/>
      <c r="G57" s="2"/>
      <c r="H57" s="2"/>
      <c r="I57" s="2"/>
      <c r="J57" s="2"/>
      <c r="K57" s="2"/>
      <c r="L57" s="2"/>
      <c r="M57" s="2"/>
      <c r="N57" s="2"/>
      <c r="O57" s="2"/>
      <c r="P57" s="2"/>
    </row>
    <row r="58" spans="2:16" x14ac:dyDescent="0.25">
      <c r="B58" s="2"/>
      <c r="C58" s="59"/>
      <c r="D58" s="2"/>
      <c r="E58" s="2"/>
      <c r="F58" s="65"/>
      <c r="G58" s="2"/>
      <c r="H58" s="2"/>
      <c r="I58" s="2"/>
      <c r="J58" s="2"/>
      <c r="K58" s="2"/>
      <c r="L58" s="2"/>
      <c r="M58" s="2"/>
      <c r="N58" s="2"/>
      <c r="O58" s="2"/>
      <c r="P58" s="2"/>
    </row>
    <row r="59" spans="2:16" x14ac:dyDescent="0.25">
      <c r="B59" s="2"/>
      <c r="C59" s="59"/>
      <c r="D59" s="2"/>
      <c r="E59" s="2"/>
      <c r="F59" s="65"/>
      <c r="G59" s="2"/>
      <c r="H59" s="2"/>
      <c r="I59" s="2"/>
      <c r="J59" s="2"/>
      <c r="K59" s="2"/>
      <c r="L59" s="2"/>
      <c r="M59" s="2"/>
      <c r="N59" s="2"/>
      <c r="O59" s="2"/>
      <c r="P59" s="2"/>
    </row>
    <row r="60" spans="2:16" x14ac:dyDescent="0.25">
      <c r="B60" s="2"/>
      <c r="C60" s="59"/>
      <c r="D60" s="2"/>
      <c r="E60" s="2"/>
      <c r="F60" s="65"/>
      <c r="G60" s="2"/>
      <c r="H60" s="2"/>
      <c r="I60" s="2"/>
      <c r="J60" s="2"/>
      <c r="K60" s="2"/>
      <c r="L60" s="2"/>
      <c r="M60" s="2"/>
      <c r="N60" s="2"/>
      <c r="O60" s="2"/>
      <c r="P60" s="2"/>
    </row>
    <row r="61" spans="2:16" x14ac:dyDescent="0.25">
      <c r="B61" s="2"/>
      <c r="C61" s="59"/>
      <c r="D61" s="2"/>
      <c r="E61" s="2"/>
      <c r="F61" s="65"/>
      <c r="G61" s="2"/>
      <c r="H61" s="2"/>
      <c r="I61" s="2"/>
      <c r="J61" s="2"/>
      <c r="K61" s="2"/>
      <c r="L61" s="2"/>
      <c r="M61" s="2"/>
      <c r="N61" s="2"/>
      <c r="O61" s="2"/>
      <c r="P61" s="2"/>
    </row>
  </sheetData>
  <mergeCells count="11">
    <mergeCell ref="D3:G3"/>
    <mergeCell ref="D4:G4"/>
    <mergeCell ref="H4:O4"/>
    <mergeCell ref="H5:J5"/>
    <mergeCell ref="M5:O5"/>
    <mergeCell ref="T27:T28"/>
    <mergeCell ref="U27:U28"/>
    <mergeCell ref="T6:T9"/>
    <mergeCell ref="U6:U9"/>
    <mergeCell ref="R6:R7"/>
    <mergeCell ref="S6:S7"/>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3" ma:contentTypeDescription="Opret et nyt dokument." ma:contentTypeScope="" ma:versionID="c9e16672cc7445a597bcc2990b63d11c">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d3c88555c679efe700714664dac02cab"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4918A4-3AC0-472E-8861-09E6ADFDACFA}">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0785913c-27ef-4905-9111-852e403b67f6"/>
    <ds:schemaRef ds:uri="19e50bb4-0c1d-411f-9cf2-5ba2432b7c08"/>
    <ds:schemaRef ds:uri="http://www.w3.org/XML/1998/namespace"/>
  </ds:schemaRefs>
</ds:datastoreItem>
</file>

<file path=customXml/itemProps2.xml><?xml version="1.0" encoding="utf-8"?>
<ds:datastoreItem xmlns:ds="http://schemas.openxmlformats.org/officeDocument/2006/customXml" ds:itemID="{0A86B76D-8A83-49A3-81A3-D58E327FB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1FE89A-BE5F-4C3A-87C3-807483AFE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Opvarmningsprotokol</vt:lpstr>
      <vt:lpstr>Program 3x pr. uge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2020-01-14T07:39:24Z</dcterms:created>
  <dcterms:modified xsi:type="dcterms:W3CDTF">2021-01-08T12:45:24Z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